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date1904="1" codeName="ThisWorkbook" defaultThemeVersion="124226"/>
  <mc:AlternateContent xmlns:mc="http://schemas.openxmlformats.org/markup-compatibility/2006">
    <mc:Choice Requires="x15">
      <x15ac:absPath xmlns:x15ac="http://schemas.microsoft.com/office/spreadsheetml/2010/11/ac" url="\\user05-d\まつもと共有\専門医_審査\R3年度（2021）\勤務歴審査\結果通知\"/>
    </mc:Choice>
  </mc:AlternateContent>
  <xr:revisionPtr revIDLastSave="0" documentId="8_{6A2B3110-74D0-4472-928F-5549005E558D}" xr6:coauthVersionLast="46" xr6:coauthVersionMax="46" xr10:uidLastSave="{00000000-0000-0000-0000-000000000000}"/>
  <bookViews>
    <workbookView xWindow="10500" yWindow="1530" windowWidth="17070" windowHeight="13020" tabRatio="609"/>
  </bookViews>
  <sheets>
    <sheet name="記入用1" sheetId="1" r:id="rId1"/>
    <sheet name="記入用2" sheetId="2" r:id="rId2"/>
    <sheet name="印刷用" sheetId="4" r:id="rId3"/>
  </sheets>
  <definedNames>
    <definedName name="_xlnm.Print_Area" localSheetId="2">印刷用!$A$1:$J$288</definedName>
    <definedName name="_xlnm.Print_Area" localSheetId="0">記入用1!$B$2:$M$9</definedName>
    <definedName name="_xlnm.Print_Area" localSheetId="1">記入用2!$A$1:$L$232</definedName>
    <definedName name="_xlnm.Print_Titles" localSheetId="2">印刷用!$3:$3</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1" l="1"/>
  <c r="D229" i="4"/>
  <c r="E229" i="4"/>
  <c r="I221" i="4"/>
  <c r="E231" i="4"/>
  <c r="I217" i="4"/>
  <c r="E227" i="4"/>
  <c r="I219" i="4"/>
  <c r="E217" i="4"/>
  <c r="I215" i="4"/>
  <c r="E213" i="4"/>
  <c r="F282" i="4"/>
  <c r="H179" i="4"/>
  <c r="F283" i="4"/>
  <c r="B282" i="4"/>
  <c r="F280" i="4"/>
  <c r="B279" i="4"/>
  <c r="F271" i="4"/>
  <c r="B280" i="4"/>
  <c r="F268" i="4"/>
  <c r="B275" i="4"/>
  <c r="F269" i="4"/>
  <c r="C268" i="4"/>
  <c r="G265" i="4"/>
  <c r="C264" i="4"/>
  <c r="G256" i="4"/>
  <c r="C265" i="4"/>
  <c r="G252" i="4"/>
  <c r="C261" i="4"/>
  <c r="G253" i="4"/>
  <c r="C252" i="4"/>
  <c r="G249" i="4"/>
  <c r="H245" i="4"/>
  <c r="H232" i="4"/>
  <c r="E216" i="4"/>
  <c r="F196" i="4"/>
  <c r="I196" i="4"/>
  <c r="E9" i="4"/>
  <c r="B200" i="4"/>
  <c r="I112" i="4"/>
  <c r="B204" i="4"/>
  <c r="I247" i="4"/>
  <c r="I233" i="4"/>
  <c r="F224" i="4"/>
  <c r="B172" i="4"/>
  <c r="F173" i="4"/>
  <c r="E92" i="4"/>
  <c r="F174" i="4"/>
  <c r="B247" i="4"/>
  <c r="B244" i="4"/>
  <c r="D212" i="4"/>
  <c r="G269" i="4"/>
  <c r="B70" i="4"/>
  <c r="C72" i="4"/>
  <c r="B71" i="4"/>
  <c r="F72" i="4"/>
  <c r="C38" i="4"/>
  <c r="F78" i="4"/>
  <c r="I162" i="4"/>
  <c r="I227" i="4"/>
  <c r="D52" i="4"/>
  <c r="B136" i="4"/>
  <c r="I120" i="4"/>
  <c r="H120" i="4"/>
  <c r="D122" i="4"/>
  <c r="G5" i="4"/>
  <c r="D113" i="4"/>
  <c r="G231" i="4"/>
  <c r="E55" i="4"/>
  <c r="G106" i="4"/>
  <c r="I181" i="4"/>
  <c r="F37" i="4"/>
  <c r="D185" i="4"/>
  <c r="E192" i="4"/>
  <c r="B188" i="4"/>
  <c r="F189" i="4"/>
  <c r="E101" i="4"/>
  <c r="F179" i="4"/>
  <c r="F20" i="4"/>
  <c r="C241" i="4"/>
  <c r="I130" i="4"/>
  <c r="E141" i="4"/>
  <c r="E208" i="4"/>
  <c r="G189" i="4"/>
  <c r="H164" i="4"/>
  <c r="I82" i="4"/>
  <c r="H154" i="4"/>
  <c r="D157" i="4"/>
  <c r="I38" i="4"/>
  <c r="D158" i="4"/>
  <c r="G158" i="4"/>
  <c r="G187" i="4"/>
  <c r="G235" i="4"/>
  <c r="I51" i="4"/>
  <c r="E94" i="4"/>
  <c r="H183" i="4"/>
  <c r="G157" i="4"/>
  <c r="H138" i="4"/>
  <c r="I63" i="4"/>
  <c r="H133" i="4"/>
  <c r="D140" i="4"/>
  <c r="G20" i="4"/>
  <c r="D141" i="4"/>
  <c r="H116" i="4"/>
  <c r="C203" i="4"/>
  <c r="G180" i="4"/>
  <c r="E199" i="4"/>
  <c r="B98" i="4"/>
  <c r="F104" i="4"/>
  <c r="D31" i="4"/>
  <c r="F105" i="4"/>
  <c r="C196" i="4"/>
  <c r="F5" i="4"/>
  <c r="H203" i="4"/>
  <c r="I142" i="4"/>
  <c r="E109" i="4"/>
  <c r="C124" i="4"/>
  <c r="D16" i="4"/>
  <c r="H166" i="4"/>
  <c r="I84" i="4"/>
  <c r="H168" i="4"/>
  <c r="D170" i="4"/>
  <c r="B14" i="4"/>
  <c r="B22" i="4"/>
  <c r="B116" i="4"/>
  <c r="G112" i="4"/>
  <c r="C57" i="4"/>
  <c r="I69" i="4"/>
  <c r="B227" i="4"/>
  <c r="C227" i="4"/>
  <c r="G219" i="4"/>
  <c r="C228" i="4"/>
  <c r="G215" i="4"/>
  <c r="C224" i="4"/>
  <c r="G216" i="4"/>
  <c r="C215" i="4"/>
  <c r="G212" i="4"/>
  <c r="H288" i="4"/>
  <c r="D288" i="4"/>
  <c r="H286" i="4"/>
  <c r="D285" i="4"/>
  <c r="H279" i="4"/>
  <c r="D286" i="4"/>
  <c r="H274" i="4"/>
  <c r="D283" i="4"/>
  <c r="H275" i="4"/>
  <c r="D274" i="4"/>
  <c r="H272" i="4"/>
  <c r="E271" i="4"/>
  <c r="I264" i="4"/>
  <c r="E272" i="4"/>
  <c r="I260" i="4"/>
  <c r="E269" i="4"/>
  <c r="I261" i="4"/>
  <c r="E260" i="4"/>
  <c r="I257" i="4"/>
  <c r="E256" i="4"/>
  <c r="I248" i="4"/>
  <c r="E257" i="4"/>
  <c r="H239" i="4"/>
  <c r="H236" i="4"/>
  <c r="F288" i="4"/>
  <c r="H196" i="4"/>
  <c r="F31" i="4"/>
  <c r="G47" i="4"/>
  <c r="D200" i="4"/>
  <c r="E203" i="4"/>
  <c r="D207" i="4"/>
  <c r="I245" i="4"/>
  <c r="I232" i="4"/>
  <c r="B235" i="4"/>
  <c r="D172" i="4"/>
  <c r="G172" i="4"/>
  <c r="I192" i="4"/>
  <c r="H174" i="4"/>
  <c r="B251" i="4"/>
  <c r="B237" i="4"/>
  <c r="I287" i="4"/>
  <c r="H68" i="4"/>
  <c r="D70" i="4"/>
  <c r="E156" i="4"/>
  <c r="D71" i="4"/>
  <c r="G71" i="4"/>
  <c r="G86" i="4"/>
  <c r="H78" i="4"/>
  <c r="C7" i="4"/>
  <c r="H208" i="4"/>
  <c r="D54" i="4"/>
  <c r="F136" i="4"/>
  <c r="C144" i="4"/>
  <c r="B121" i="4"/>
  <c r="F122" i="4"/>
  <c r="E48" i="4"/>
  <c r="F113" i="4"/>
  <c r="G225" i="4"/>
  <c r="B132" i="4"/>
  <c r="H100" i="4"/>
  <c r="H42" i="4"/>
  <c r="B184" i="4"/>
  <c r="F185" i="4"/>
  <c r="B28" i="4"/>
  <c r="D188" i="4"/>
  <c r="G188" i="4"/>
  <c r="I197" i="4"/>
  <c r="B180" i="4"/>
  <c r="I100" i="4"/>
  <c r="C236" i="4"/>
  <c r="I16" i="4"/>
  <c r="G68" i="4"/>
  <c r="G136" i="4"/>
  <c r="F19" i="4"/>
  <c r="B165" i="4"/>
  <c r="C168" i="4"/>
  <c r="B156" i="4"/>
  <c r="F157" i="4"/>
  <c r="E78" i="4"/>
  <c r="F158" i="4"/>
  <c r="E38" i="4"/>
  <c r="F16" i="4"/>
  <c r="G229" i="4"/>
  <c r="G146" i="4"/>
  <c r="F30" i="4"/>
  <c r="G118" i="4"/>
  <c r="E37" i="4"/>
  <c r="B144" i="4"/>
  <c r="C146" i="4"/>
  <c r="B134" i="4"/>
  <c r="F140" i="4"/>
  <c r="E59" i="4"/>
  <c r="F141" i="4"/>
  <c r="D117" i="4"/>
  <c r="I7" i="4"/>
  <c r="B7" i="4"/>
  <c r="B34" i="4"/>
  <c r="D98" i="4"/>
  <c r="G98" i="4"/>
  <c r="G120" i="4"/>
  <c r="H105" i="4"/>
  <c r="H30" i="4"/>
  <c r="H38" i="4"/>
  <c r="E205" i="4"/>
  <c r="C61" i="4"/>
  <c r="I73" i="4"/>
  <c r="F9" i="4"/>
  <c r="D26" i="4"/>
  <c r="B168" i="4"/>
  <c r="C170" i="4"/>
  <c r="B169" i="4"/>
  <c r="F170" i="4"/>
  <c r="E90" i="4"/>
  <c r="E102" i="4"/>
  <c r="D205" i="4"/>
  <c r="I134" i="4"/>
  <c r="E142" i="4"/>
  <c r="C153" i="4"/>
  <c r="B64" i="4"/>
  <c r="H223" i="4"/>
  <c r="D232" i="4"/>
  <c r="H224" i="4"/>
  <c r="D223" i="4"/>
  <c r="H220" i="4"/>
  <c r="D219" i="4"/>
  <c r="H211" i="4"/>
  <c r="D220" i="4"/>
  <c r="I288" i="4"/>
  <c r="E288" i="4"/>
  <c r="I286" i="4"/>
  <c r="E285" i="4"/>
  <c r="I279" i="4"/>
  <c r="E286" i="4"/>
  <c r="I274" i="4"/>
  <c r="E283" i="4"/>
  <c r="I275" i="4"/>
  <c r="E274" i="4"/>
  <c r="I272" i="4"/>
  <c r="B269" i="4"/>
  <c r="F261" i="4"/>
  <c r="B270" i="4"/>
  <c r="F257" i="4"/>
  <c r="B267" i="4"/>
  <c r="F259" i="4"/>
  <c r="B257" i="4"/>
  <c r="F255" i="4"/>
  <c r="B253" i="4"/>
  <c r="F245" i="4"/>
  <c r="B255" i="4"/>
  <c r="D244" i="4"/>
  <c r="D241" i="4"/>
  <c r="I208" i="4"/>
  <c r="F108" i="4"/>
  <c r="C199" i="4"/>
  <c r="G9" i="4"/>
  <c r="B112" i="4"/>
  <c r="C114" i="4"/>
  <c r="B118" i="4"/>
  <c r="E245" i="4"/>
  <c r="E243" i="4"/>
  <c r="H231" i="4"/>
  <c r="D87" i="4"/>
  <c r="G87" i="4"/>
  <c r="G104" i="4"/>
  <c r="H90" i="4"/>
  <c r="F244" i="4"/>
  <c r="F231" i="4"/>
  <c r="G285" i="4"/>
  <c r="B150" i="4"/>
  <c r="F152" i="4"/>
  <c r="E73" i="4"/>
  <c r="F153" i="4"/>
  <c r="E34" i="4"/>
  <c r="F12" i="4"/>
  <c r="B162" i="4"/>
  <c r="C165" i="4"/>
  <c r="H49" i="4"/>
  <c r="G132" i="4"/>
  <c r="G207" i="4"/>
  <c r="C44" i="4"/>
  <c r="C211" i="4"/>
  <c r="F43" i="4"/>
  <c r="H9" i="4"/>
  <c r="B203" i="4"/>
  <c r="G224" i="4"/>
  <c r="F132" i="4"/>
  <c r="B101" i="4"/>
  <c r="I102" i="4"/>
  <c r="H102" i="4"/>
  <c r="D97" i="4"/>
  <c r="G193" i="4"/>
  <c r="D92" i="4"/>
  <c r="G92" i="4"/>
  <c r="G109" i="4"/>
  <c r="H94" i="4"/>
  <c r="H21" i="4"/>
  <c r="C239" i="4"/>
  <c r="I148" i="4"/>
  <c r="G248" i="4"/>
  <c r="G41" i="4"/>
  <c r="C180" i="4"/>
  <c r="B82" i="4"/>
  <c r="C84" i="4"/>
  <c r="B73" i="4"/>
  <c r="F75" i="4"/>
  <c r="C41" i="4"/>
  <c r="F76" i="4"/>
  <c r="I160" i="4"/>
  <c r="I188" i="4"/>
  <c r="G232" i="4"/>
  <c r="H130" i="4"/>
  <c r="B181" i="4"/>
  <c r="F22" i="4"/>
  <c r="I158" i="4"/>
  <c r="B63" i="4"/>
  <c r="C65" i="4"/>
  <c r="B55" i="4"/>
  <c r="F56" i="4"/>
  <c r="I21" i="4"/>
  <c r="F57" i="4"/>
  <c r="F117" i="4"/>
  <c r="C108" i="4"/>
  <c r="I62" i="4"/>
  <c r="G200" i="4"/>
  <c r="H191" i="4"/>
  <c r="F27" i="4"/>
  <c r="G42" i="4"/>
  <c r="D195" i="4"/>
  <c r="E197" i="4"/>
  <c r="F207" i="4"/>
  <c r="E118" i="4"/>
  <c r="E138" i="4"/>
  <c r="G36" i="4"/>
  <c r="E125" i="4"/>
  <c r="I20" i="4"/>
  <c r="B84" i="4"/>
  <c r="C86" i="4"/>
  <c r="B85" i="4"/>
  <c r="F86" i="4"/>
  <c r="D15" i="4"/>
  <c r="G10" i="4"/>
  <c r="F205" i="4"/>
  <c r="H29" i="4"/>
  <c r="E49" i="4"/>
  <c r="I223" i="4"/>
  <c r="E232" i="4"/>
  <c r="I224" i="4"/>
  <c r="E223" i="4"/>
  <c r="I220" i="4"/>
  <c r="E219" i="4"/>
  <c r="I211" i="4"/>
  <c r="E220" i="4"/>
  <c r="F286" i="4"/>
  <c r="B286" i="4"/>
  <c r="F284" i="4"/>
  <c r="B283" i="4"/>
  <c r="F275" i="4"/>
  <c r="B284" i="4"/>
  <c r="F272" i="4"/>
  <c r="B281" i="4"/>
  <c r="F273" i="4"/>
  <c r="B272" i="4"/>
  <c r="F270" i="4"/>
  <c r="C269" i="4"/>
  <c r="G261" i="4"/>
  <c r="C270" i="4"/>
  <c r="G257" i="4"/>
  <c r="C267" i="4"/>
  <c r="G259" i="4"/>
  <c r="C257" i="4"/>
  <c r="G255" i="4"/>
  <c r="C253" i="4"/>
  <c r="G245" i="4"/>
  <c r="C255" i="4"/>
  <c r="H237" i="4"/>
  <c r="H235" i="4"/>
  <c r="E215" i="4"/>
  <c r="B197" i="4"/>
  <c r="I109" i="4"/>
  <c r="I126" i="4"/>
  <c r="F200" i="4"/>
  <c r="B37" i="4"/>
  <c r="H207" i="4"/>
  <c r="I239" i="4"/>
  <c r="I236" i="4"/>
  <c r="F228" i="4"/>
  <c r="F172" i="4"/>
  <c r="F13" i="4"/>
  <c r="F28" i="4"/>
  <c r="B187" i="4"/>
  <c r="B249" i="4"/>
  <c r="B236" i="4"/>
  <c r="D216" i="4"/>
  <c r="B69" i="4"/>
  <c r="F70" i="4"/>
  <c r="C36" i="4"/>
  <c r="F71" i="4"/>
  <c r="I154" i="4"/>
  <c r="I172" i="4"/>
  <c r="B79" i="4"/>
  <c r="C82" i="4"/>
  <c r="D50" i="4"/>
  <c r="C15" i="4"/>
  <c r="H101" i="4"/>
  <c r="E7" i="4"/>
  <c r="D121" i="4"/>
  <c r="G121" i="4"/>
  <c r="G142" i="4"/>
  <c r="H113" i="4"/>
  <c r="G228" i="4"/>
  <c r="B133" i="4"/>
  <c r="D101" i="4"/>
  <c r="G23" i="4"/>
  <c r="D184" i="4"/>
  <c r="H185" i="4"/>
  <c r="E105" i="4"/>
  <c r="F188" i="4"/>
  <c r="F17" i="4"/>
  <c r="F33" i="4"/>
  <c r="D180" i="4"/>
  <c r="E183" i="4"/>
  <c r="E233" i="4"/>
  <c r="B52" i="4"/>
  <c r="H58" i="4"/>
  <c r="C184" i="4"/>
  <c r="H162" i="4"/>
  <c r="D165" i="4"/>
  <c r="G8" i="4"/>
  <c r="D156" i="4"/>
  <c r="G156" i="4"/>
  <c r="G173" i="4"/>
  <c r="H158" i="4"/>
  <c r="I77" i="4"/>
  <c r="I85" i="4"/>
  <c r="C231" i="4"/>
  <c r="D132" i="4"/>
  <c r="D181" i="4"/>
  <c r="I137" i="4"/>
  <c r="H137" i="4"/>
  <c r="D144" i="4"/>
  <c r="I27" i="4"/>
  <c r="D134" i="4"/>
  <c r="G134" i="4"/>
  <c r="G152" i="4"/>
  <c r="H141" i="4"/>
  <c r="G116" i="4"/>
  <c r="I30" i="4"/>
  <c r="G24" i="4"/>
  <c r="E112" i="4"/>
  <c r="F98" i="4"/>
  <c r="C193" i="4"/>
  <c r="B9" i="4"/>
  <c r="B106" i="4"/>
  <c r="C109" i="4"/>
  <c r="C118" i="4"/>
  <c r="G51" i="4"/>
  <c r="C24" i="4"/>
  <c r="C158" i="4"/>
  <c r="E47" i="4"/>
  <c r="H165" i="4"/>
  <c r="D168" i="4"/>
  <c r="B12" i="4"/>
  <c r="D169" i="4"/>
  <c r="G169" i="4"/>
  <c r="I185" i="4"/>
  <c r="I64" i="4"/>
  <c r="H205" i="4"/>
  <c r="C150" i="4"/>
  <c r="I96" i="4"/>
  <c r="I33" i="4"/>
  <c r="F220" i="4"/>
  <c r="B229" i="4"/>
  <c r="F221" i="4"/>
  <c r="B220" i="4"/>
  <c r="F217" i="4"/>
  <c r="B216" i="4"/>
  <c r="F208" i="4"/>
  <c r="B217" i="4"/>
  <c r="G286" i="4"/>
  <c r="C286" i="4"/>
  <c r="G284" i="4"/>
  <c r="C283" i="4"/>
  <c r="G275" i="4"/>
  <c r="C284" i="4"/>
  <c r="G272" i="4"/>
  <c r="C281" i="4"/>
  <c r="G273" i="4"/>
  <c r="C272" i="4"/>
  <c r="G270" i="4"/>
  <c r="H265" i="4"/>
  <c r="D273" i="4"/>
  <c r="H267" i="4"/>
  <c r="D265" i="4"/>
  <c r="H263" i="4"/>
  <c r="D261" i="4"/>
  <c r="H253" i="4"/>
  <c r="D263" i="4"/>
  <c r="H249" i="4"/>
  <c r="D259" i="4"/>
  <c r="D251" i="4"/>
  <c r="D248" i="4"/>
  <c r="D235" i="4"/>
  <c r="C212" i="4"/>
  <c r="H108" i="4"/>
  <c r="H33" i="4"/>
  <c r="H109" i="4"/>
  <c r="D112" i="4"/>
  <c r="G204" i="4"/>
  <c r="D118" i="4"/>
  <c r="E244" i="4"/>
  <c r="E241" i="4"/>
  <c r="D236" i="4"/>
  <c r="F87" i="4"/>
  <c r="I173" i="4"/>
  <c r="C195" i="4"/>
  <c r="B91" i="4"/>
  <c r="F243" i="4"/>
  <c r="F229" i="4"/>
  <c r="B213" i="4"/>
  <c r="D150" i="4"/>
  <c r="G150" i="4"/>
  <c r="G168" i="4"/>
  <c r="H153" i="4"/>
  <c r="I72" i="4"/>
  <c r="H160" i="4"/>
  <c r="D162" i="4"/>
  <c r="C248" i="4"/>
  <c r="H50" i="4"/>
  <c r="I54" i="4"/>
  <c r="B137" i="4"/>
  <c r="E124" i="4"/>
  <c r="E211" i="4"/>
  <c r="G43" i="4"/>
  <c r="G58" i="4"/>
  <c r="D203" i="4"/>
  <c r="F248" i="4"/>
  <c r="F133" i="4"/>
  <c r="F118" i="4"/>
  <c r="C122" i="4"/>
  <c r="B96" i="4"/>
  <c r="F97" i="4"/>
  <c r="D29" i="4"/>
  <c r="F92" i="4"/>
  <c r="I189" i="4"/>
  <c r="C200" i="4"/>
  <c r="B100" i="4"/>
  <c r="C102" i="4"/>
  <c r="E237" i="4"/>
  <c r="F52" i="4"/>
  <c r="B59" i="4"/>
  <c r="I61" i="4"/>
  <c r="H79" i="4"/>
  <c r="D82" i="4"/>
  <c r="E169" i="4"/>
  <c r="D73" i="4"/>
  <c r="G73" i="4"/>
  <c r="G89" i="4"/>
  <c r="H76" i="4"/>
  <c r="G40" i="4"/>
  <c r="I10" i="4"/>
  <c r="C235" i="4"/>
  <c r="H132" i="4"/>
  <c r="F181" i="4"/>
  <c r="I42" i="4"/>
  <c r="H61" i="4"/>
  <c r="D63" i="4"/>
  <c r="E148" i="4"/>
  <c r="D55" i="4"/>
  <c r="G55" i="4"/>
  <c r="G70" i="4"/>
  <c r="D114" i="4"/>
  <c r="C207" i="4"/>
  <c r="E130" i="4"/>
  <c r="C145" i="4"/>
  <c r="D35" i="4"/>
  <c r="B192" i="4"/>
  <c r="I104" i="4"/>
  <c r="B193" i="4"/>
  <c r="F195" i="4"/>
  <c r="B33" i="4"/>
  <c r="B41" i="4"/>
  <c r="D204" i="4"/>
  <c r="G133" i="4"/>
  <c r="C76" i="4"/>
  <c r="I87" i="4"/>
  <c r="H82" i="4"/>
  <c r="D84" i="4"/>
  <c r="E172" i="4"/>
  <c r="D85" i="4"/>
  <c r="G85" i="4"/>
  <c r="G97" i="4"/>
  <c r="G27" i="4"/>
  <c r="I204" i="4"/>
  <c r="C50" i="4"/>
  <c r="H24" i="4"/>
  <c r="E154" i="4"/>
  <c r="G220" i="4"/>
  <c r="C229" i="4"/>
  <c r="G221" i="4"/>
  <c r="C220" i="4"/>
  <c r="G217" i="4"/>
  <c r="C216" i="4"/>
  <c r="C208" i="4"/>
  <c r="C217" i="4"/>
  <c r="G22" i="4"/>
  <c r="H283" i="4"/>
  <c r="B207" i="4"/>
  <c r="H280" i="4"/>
  <c r="D287" i="4"/>
  <c r="H281" i="4"/>
  <c r="D280" i="4"/>
  <c r="H276" i="4"/>
  <c r="D275" i="4"/>
  <c r="H269" i="4"/>
  <c r="D276" i="4"/>
  <c r="I265" i="4"/>
  <c r="E273" i="4"/>
  <c r="I267" i="4"/>
  <c r="E265" i="4"/>
  <c r="I263" i="4"/>
  <c r="E261" i="4"/>
  <c r="I253" i="4"/>
  <c r="E263" i="4"/>
  <c r="I249" i="4"/>
  <c r="E259" i="4"/>
  <c r="H244" i="4"/>
  <c r="H241" i="4"/>
  <c r="H228" i="4"/>
  <c r="I251" i="4"/>
  <c r="D197" i="4"/>
  <c r="E200" i="4"/>
  <c r="D199" i="4"/>
  <c r="H200" i="4"/>
  <c r="E116" i="4"/>
  <c r="E207" i="4"/>
  <c r="I237" i="4"/>
  <c r="I235" i="4"/>
  <c r="B233" i="4"/>
  <c r="H172" i="4"/>
  <c r="I89" i="4"/>
  <c r="H173" i="4"/>
  <c r="D187" i="4"/>
  <c r="B243" i="4"/>
  <c r="B240" i="4"/>
  <c r="H209" i="4"/>
  <c r="D69" i="4"/>
  <c r="G69" i="4"/>
  <c r="G84" i="4"/>
  <c r="H71" i="4"/>
  <c r="G35" i="4"/>
  <c r="H77" i="4"/>
  <c r="D79" i="4"/>
  <c r="C251" i="4"/>
  <c r="D51" i="4"/>
  <c r="C140" i="4"/>
  <c r="I209" i="4"/>
  <c r="E45" i="4"/>
  <c r="F121" i="4"/>
  <c r="C10" i="4"/>
  <c r="C21" i="4"/>
  <c r="B114" i="4"/>
  <c r="B129" i="4"/>
  <c r="G90" i="4"/>
  <c r="B183" i="4"/>
  <c r="B26" i="4"/>
  <c r="F184" i="4"/>
  <c r="I184" i="4"/>
  <c r="I205" i="4"/>
  <c r="H188" i="4"/>
  <c r="I93" i="4"/>
  <c r="H189" i="4"/>
  <c r="F180" i="4"/>
  <c r="B23" i="4"/>
  <c r="E236" i="4"/>
  <c r="B54" i="4"/>
  <c r="D59" i="4"/>
  <c r="D1" i="4"/>
  <c r="B164" i="4"/>
  <c r="F165" i="4"/>
  <c r="E85" i="4"/>
  <c r="F156" i="4"/>
  <c r="E36" i="4"/>
  <c r="F14" i="4"/>
  <c r="B160" i="4"/>
  <c r="C162" i="4"/>
  <c r="C172" i="4"/>
  <c r="C233" i="4"/>
  <c r="D133" i="4"/>
  <c r="H181" i="4"/>
  <c r="E185" i="4"/>
  <c r="B138" i="4"/>
  <c r="F144" i="4"/>
  <c r="E66" i="4"/>
  <c r="F134" i="4"/>
  <c r="C17" i="4"/>
  <c r="E33" i="4"/>
  <c r="G113" i="4"/>
  <c r="H40" i="4"/>
  <c r="E51" i="4"/>
  <c r="C64" i="4"/>
  <c r="D14" i="4"/>
  <c r="H98" i="4"/>
  <c r="H28" i="4"/>
  <c r="H104" i="4"/>
  <c r="D106" i="4"/>
  <c r="G199" i="4"/>
  <c r="D42" i="4"/>
  <c r="H204" i="4"/>
  <c r="F35" i="4"/>
  <c r="I37" i="4"/>
  <c r="H13" i="4"/>
  <c r="B166" i="4"/>
  <c r="F168" i="4"/>
  <c r="E87" i="4"/>
  <c r="F169" i="4"/>
  <c r="I8" i="4"/>
  <c r="F26" i="4"/>
  <c r="C148" i="4"/>
  <c r="F38" i="4"/>
  <c r="G197" i="4"/>
  <c r="D228" i="4"/>
  <c r="H225" i="4"/>
  <c r="D224" i="4"/>
  <c r="H216" i="4"/>
  <c r="D225" i="4"/>
  <c r="H212" i="4"/>
  <c r="D221" i="4"/>
  <c r="H213" i="4"/>
  <c r="D208" i="4"/>
  <c r="I283" i="4"/>
  <c r="D209" i="4"/>
  <c r="I280" i="4"/>
  <c r="E287" i="4"/>
  <c r="I281" i="4"/>
  <c r="E280" i="4"/>
  <c r="I276" i="4"/>
  <c r="E275" i="4"/>
  <c r="I269" i="4"/>
  <c r="E276" i="4"/>
  <c r="F263" i="4"/>
  <c r="B271" i="4"/>
  <c r="F264" i="4"/>
  <c r="B263" i="4"/>
  <c r="F260" i="4"/>
  <c r="B259" i="4"/>
  <c r="F251" i="4"/>
  <c r="B260" i="4"/>
  <c r="F247" i="4"/>
  <c r="B256" i="4"/>
  <c r="D249" i="4"/>
  <c r="D247" i="4"/>
  <c r="C209" i="4"/>
  <c r="F227" i="4"/>
  <c r="B109" i="4"/>
  <c r="C112" i="4"/>
  <c r="B110" i="4"/>
  <c r="F112" i="4"/>
  <c r="D38" i="4"/>
  <c r="E251" i="4"/>
  <c r="E248" i="4"/>
  <c r="E235" i="4"/>
  <c r="H251" i="4"/>
  <c r="H87" i="4"/>
  <c r="H14" i="4"/>
  <c r="H89" i="4"/>
  <c r="D91" i="4"/>
  <c r="F236" i="4"/>
  <c r="F233" i="4"/>
  <c r="G288" i="4"/>
  <c r="F150" i="4"/>
  <c r="E31" i="4"/>
  <c r="H6" i="4"/>
  <c r="B154" i="4"/>
  <c r="C157" i="4"/>
  <c r="B161" i="4"/>
  <c r="F162" i="4"/>
  <c r="C243" i="4"/>
  <c r="G50" i="4"/>
  <c r="G17" i="4"/>
  <c r="D102" i="4"/>
  <c r="D5" i="4"/>
  <c r="G211" i="4"/>
  <c r="I122" i="4"/>
  <c r="I129" i="4"/>
  <c r="F203" i="4"/>
  <c r="F129" i="4"/>
  <c r="I187" i="4"/>
  <c r="H59" i="4"/>
  <c r="G191" i="4"/>
  <c r="D96" i="4"/>
  <c r="G96" i="4"/>
  <c r="G117" i="4"/>
  <c r="H92" i="4"/>
  <c r="H19" i="4"/>
  <c r="H93" i="4"/>
  <c r="D100" i="4"/>
  <c r="G184" i="4"/>
  <c r="G227" i="4"/>
  <c r="F54" i="4"/>
  <c r="F101" i="4"/>
  <c r="C97" i="4"/>
  <c r="B80" i="4"/>
  <c r="F82" i="4"/>
  <c r="I6" i="4"/>
  <c r="F73" i="4"/>
  <c r="I157" i="4"/>
  <c r="I174" i="4"/>
  <c r="B77" i="4"/>
  <c r="C79" i="4"/>
  <c r="C87" i="4"/>
  <c r="H128" i="4"/>
  <c r="G174" i="4"/>
  <c r="F59" i="4"/>
  <c r="C63" i="4"/>
  <c r="B62" i="4"/>
  <c r="F63" i="4"/>
  <c r="C29" i="4"/>
  <c r="F55" i="4"/>
  <c r="I140" i="4"/>
  <c r="I153" i="4"/>
  <c r="H37" i="4"/>
  <c r="C120" i="4"/>
  <c r="I92" i="4"/>
  <c r="I26" i="4"/>
  <c r="D23" i="4"/>
  <c r="D192" i="4"/>
  <c r="E195" i="4"/>
  <c r="D193" i="4"/>
  <c r="H195" i="4"/>
  <c r="E110" i="4"/>
  <c r="E120" i="4"/>
  <c r="H57" i="4"/>
  <c r="I156" i="4"/>
  <c r="E160" i="4"/>
  <c r="C174" i="4"/>
  <c r="B83" i="4"/>
  <c r="F84" i="4"/>
  <c r="D13" i="4"/>
  <c r="F85" i="4"/>
  <c r="I170" i="4"/>
  <c r="C192" i="4"/>
  <c r="F114" i="4"/>
  <c r="I117" i="4"/>
  <c r="E228" i="4"/>
  <c r="I225" i="4"/>
  <c r="E224" i="4"/>
  <c r="I216" i="4"/>
  <c r="E225" i="4"/>
  <c r="I212" i="4"/>
  <c r="E221" i="4"/>
  <c r="I213" i="4"/>
  <c r="B287" i="4"/>
  <c r="F281" i="4"/>
  <c r="B288" i="4"/>
  <c r="F276" i="4"/>
  <c r="B285" i="4"/>
  <c r="F279" i="4"/>
  <c r="B276" i="4"/>
  <c r="F274" i="4"/>
  <c r="B273" i="4"/>
  <c r="F267" i="4"/>
  <c r="B274" i="4"/>
  <c r="G263" i="4"/>
  <c r="C271" i="4"/>
  <c r="G264" i="4"/>
  <c r="C263" i="4"/>
  <c r="G260" i="4"/>
  <c r="C259" i="4"/>
  <c r="G251" i="4"/>
  <c r="C260" i="4"/>
  <c r="G247" i="4"/>
  <c r="C256" i="4"/>
  <c r="H243" i="4"/>
  <c r="H240" i="4"/>
  <c r="E212" i="4"/>
  <c r="B191" i="4"/>
  <c r="F197" i="4"/>
  <c r="B35" i="4"/>
  <c r="F199" i="4"/>
  <c r="I199" i="4"/>
  <c r="B5" i="4"/>
  <c r="I244" i="4"/>
  <c r="I241" i="4"/>
  <c r="I228" i="4"/>
  <c r="I229" i="4"/>
  <c r="B173" i="4"/>
  <c r="C187" i="4"/>
  <c r="B174" i="4"/>
  <c r="F187" i="4"/>
  <c r="B241" i="4"/>
  <c r="B239" i="4"/>
  <c r="D215" i="4"/>
  <c r="F69" i="4"/>
  <c r="I152" i="4"/>
  <c r="I169" i="4"/>
  <c r="B72" i="4"/>
  <c r="C75" i="4"/>
  <c r="B78" i="4"/>
  <c r="F79" i="4"/>
  <c r="C245" i="4"/>
  <c r="E14" i="4"/>
  <c r="E57" i="4"/>
  <c r="F137" i="4"/>
  <c r="G140" i="4"/>
  <c r="H121" i="4"/>
  <c r="I44" i="4"/>
  <c r="H112" i="4"/>
  <c r="G241" i="4"/>
  <c r="B130" i="4"/>
  <c r="H16" i="4"/>
  <c r="B120" i="4"/>
  <c r="E98" i="4"/>
  <c r="H184" i="4"/>
  <c r="F24" i="4"/>
  <c r="F40" i="4"/>
  <c r="B189" i="4"/>
  <c r="E180" i="4"/>
  <c r="B179" i="4"/>
  <c r="H180" i="4"/>
  <c r="E96" i="4"/>
  <c r="B50" i="4"/>
  <c r="G52" i="4"/>
  <c r="H136" i="4"/>
  <c r="E10" i="4"/>
  <c r="D164" i="4"/>
  <c r="G164" i="4"/>
  <c r="I180" i="4"/>
  <c r="H156" i="4"/>
  <c r="I75" i="4"/>
  <c r="H157" i="4"/>
  <c r="D160" i="4"/>
  <c r="B8" i="4"/>
  <c r="B13" i="4"/>
  <c r="D129" i="4"/>
  <c r="F15" i="4"/>
  <c r="H118" i="4"/>
  <c r="I24" i="4"/>
  <c r="D138" i="4"/>
  <c r="G138" i="4"/>
  <c r="G160" i="4"/>
  <c r="H134" i="4"/>
  <c r="I56" i="4"/>
  <c r="H140" i="4"/>
  <c r="B208" i="4"/>
  <c r="D43" i="4"/>
  <c r="H17" i="4"/>
  <c r="E146" i="4"/>
  <c r="D21" i="4"/>
  <c r="B104" i="4"/>
  <c r="C106" i="4"/>
  <c r="B105" i="4"/>
  <c r="F106" i="4"/>
  <c r="D34" i="4"/>
  <c r="E42" i="4"/>
  <c r="B58" i="4"/>
  <c r="I48" i="4"/>
  <c r="E77" i="4"/>
  <c r="C90" i="4"/>
  <c r="D166" i="4"/>
  <c r="G166" i="4"/>
  <c r="I183" i="4"/>
  <c r="H169" i="4"/>
  <c r="I86" i="4"/>
  <c r="I94" i="4"/>
  <c r="C204" i="4"/>
  <c r="B42" i="4"/>
  <c r="C28" i="4"/>
  <c r="B225" i="4"/>
  <c r="F223" i="4"/>
  <c r="B221" i="4"/>
  <c r="F213" i="4"/>
  <c r="B223" i="4"/>
  <c r="F209" i="4"/>
  <c r="B219" i="4"/>
  <c r="F211" i="4"/>
  <c r="C287" i="4"/>
  <c r="G281" i="4"/>
  <c r="C288" i="4"/>
  <c r="G276" i="4"/>
  <c r="C285" i="4"/>
  <c r="G279" i="4"/>
  <c r="C276" i="4"/>
  <c r="G274" i="4"/>
  <c r="C273" i="4"/>
  <c r="G267" i="4"/>
  <c r="C274" i="4"/>
  <c r="D270" i="4"/>
  <c r="H268" i="4"/>
  <c r="D267" i="4"/>
  <c r="H259" i="4"/>
  <c r="D268" i="4"/>
  <c r="H255" i="4"/>
  <c r="D264" i="4"/>
  <c r="H256" i="4"/>
  <c r="D255" i="4"/>
  <c r="H252" i="4"/>
  <c r="D253" i="4"/>
  <c r="D240" i="4"/>
  <c r="H287" i="4"/>
  <c r="H106" i="4"/>
  <c r="D109" i="4"/>
  <c r="G201" i="4"/>
  <c r="D110" i="4"/>
  <c r="G110" i="4"/>
  <c r="G128" i="4"/>
  <c r="E249" i="4"/>
  <c r="E247" i="4"/>
  <c r="D233" i="4"/>
  <c r="G287" i="4"/>
  <c r="B89" i="4"/>
  <c r="C91" i="4"/>
  <c r="B90" i="4"/>
  <c r="F91" i="4"/>
  <c r="F235" i="4"/>
  <c r="F232" i="4"/>
  <c r="B212" i="4"/>
  <c r="H150" i="4"/>
  <c r="I70" i="4"/>
  <c r="H152" i="4"/>
  <c r="D154" i="4"/>
  <c r="I36" i="4"/>
  <c r="D161" i="4"/>
  <c r="G161" i="4"/>
  <c r="C237" i="4"/>
  <c r="E134" i="4"/>
  <c r="G149" i="4"/>
  <c r="F41" i="4"/>
  <c r="G56" i="4"/>
  <c r="H43" i="4"/>
  <c r="F7" i="4"/>
  <c r="D201" i="4"/>
  <c r="G244" i="4"/>
  <c r="F130" i="4"/>
  <c r="C93" i="4"/>
  <c r="F183" i="4"/>
  <c r="D27" i="4"/>
  <c r="F96" i="4"/>
  <c r="C191" i="4"/>
  <c r="H41" i="4"/>
  <c r="B93" i="4"/>
  <c r="C100" i="4"/>
  <c r="B94" i="4"/>
  <c r="F100" i="4"/>
  <c r="D24" i="4"/>
  <c r="F50" i="4"/>
  <c r="I133" i="4"/>
  <c r="I207" i="4"/>
  <c r="E166" i="4"/>
  <c r="D80" i="4"/>
  <c r="G80" i="4"/>
  <c r="G100" i="4"/>
  <c r="H73" i="4"/>
  <c r="G37" i="4"/>
  <c r="H75" i="4"/>
  <c r="D77" i="4"/>
  <c r="E164" i="4"/>
  <c r="E173" i="4"/>
  <c r="H129" i="4"/>
  <c r="I91" i="4"/>
  <c r="D183" i="4"/>
  <c r="E145" i="4"/>
  <c r="D62" i="4"/>
  <c r="G62" i="4"/>
  <c r="G77" i="4"/>
  <c r="H55" i="4"/>
  <c r="E19" i="4"/>
  <c r="H56" i="4"/>
  <c r="G130" i="4"/>
  <c r="E43" i="4"/>
  <c r="C179" i="4"/>
  <c r="E65" i="4"/>
  <c r="B199" i="4"/>
  <c r="F192" i="4"/>
  <c r="B30" i="4"/>
  <c r="F193" i="4"/>
  <c r="I193" i="4"/>
  <c r="F44" i="4"/>
  <c r="I83" i="4"/>
  <c r="D58" i="4"/>
  <c r="E196" i="4"/>
  <c r="I121" i="4"/>
  <c r="B15" i="4"/>
  <c r="D83" i="4"/>
  <c r="G83" i="4"/>
  <c r="G102" i="4"/>
  <c r="H85" i="4"/>
  <c r="H12" i="4"/>
  <c r="H20" i="4"/>
  <c r="C117" i="4"/>
  <c r="C42" i="4"/>
  <c r="I55" i="4"/>
  <c r="C225" i="4"/>
  <c r="C223" i="4"/>
  <c r="H284" i="4"/>
  <c r="H282" i="4"/>
  <c r="H270" i="4"/>
  <c r="I268" i="4"/>
  <c r="I255" i="4"/>
  <c r="I252" i="4"/>
  <c r="D196" i="4"/>
  <c r="F34" i="4"/>
  <c r="B231" i="4"/>
  <c r="D174" i="4"/>
  <c r="H229" i="4"/>
  <c r="D72" i="4"/>
  <c r="C240" i="4"/>
  <c r="C19" i="4"/>
  <c r="G236" i="4"/>
  <c r="I203" i="4"/>
  <c r="D189" i="4"/>
  <c r="C247" i="4"/>
  <c r="E83" i="4"/>
  <c r="B157" i="4"/>
  <c r="E80" i="4"/>
  <c r="B61" i="4"/>
  <c r="E40" i="4"/>
  <c r="H114" i="4"/>
  <c r="H97" i="4"/>
  <c r="G105" i="4"/>
  <c r="C69" i="4"/>
  <c r="D10" i="4"/>
  <c r="E181" i="4"/>
  <c r="G19" i="4"/>
  <c r="C26" i="4"/>
  <c r="B65" i="4"/>
  <c r="C68" i="4"/>
  <c r="B66" i="4"/>
  <c r="F68" i="4"/>
  <c r="C34" i="4"/>
  <c r="I124" i="4"/>
  <c r="B40" i="4"/>
  <c r="I22" i="4"/>
  <c r="H36" i="4"/>
  <c r="E168" i="4"/>
  <c r="C33" i="4"/>
  <c r="B47" i="4"/>
  <c r="I14" i="4"/>
  <c r="E189" i="4"/>
  <c r="E56" i="4"/>
  <c r="B6" i="4"/>
  <c r="I49" i="4"/>
  <c r="C73" i="4"/>
  <c r="B10" i="4"/>
  <c r="F6" i="4"/>
  <c r="E165" i="4"/>
  <c r="G63" i="4"/>
  <c r="H10" i="4"/>
  <c r="I35" i="4"/>
  <c r="D47" i="4"/>
  <c r="E193" i="4"/>
  <c r="B36" i="4"/>
  <c r="D37" i="4"/>
  <c r="B29" i="4"/>
  <c r="C80" i="4"/>
  <c r="D256" i="4"/>
  <c r="G125" i="4"/>
  <c r="F237" i="4"/>
  <c r="D136" i="4"/>
  <c r="F94" i="4"/>
  <c r="H62" i="4"/>
  <c r="F36" i="4"/>
  <c r="I164" i="4"/>
  <c r="B31" i="4"/>
  <c r="D126" i="4"/>
  <c r="H48" i="4"/>
  <c r="D282" i="4"/>
  <c r="H70" i="4"/>
  <c r="B102" i="4"/>
  <c r="F166" i="4"/>
  <c r="D149" i="4"/>
  <c r="E54" i="4"/>
  <c r="C6" i="4"/>
  <c r="B24" i="4"/>
  <c r="H221" i="4"/>
  <c r="H219" i="4"/>
  <c r="I284" i="4"/>
  <c r="I282" i="4"/>
  <c r="I270" i="4"/>
  <c r="F265" i="4"/>
  <c r="F252" i="4"/>
  <c r="F249" i="4"/>
  <c r="B108" i="4"/>
  <c r="C201" i="4"/>
  <c r="H227" i="4"/>
  <c r="D90" i="4"/>
  <c r="F287" i="4"/>
  <c r="F154" i="4"/>
  <c r="C232" i="4"/>
  <c r="I141" i="4"/>
  <c r="G239" i="4"/>
  <c r="G114" i="4"/>
  <c r="D93" i="4"/>
  <c r="C249" i="4"/>
  <c r="D8" i="4"/>
  <c r="B75" i="4"/>
  <c r="D176" i="4"/>
  <c r="D120" i="4"/>
  <c r="I150" i="4"/>
  <c r="D116" i="4"/>
  <c r="D191" i="4"/>
  <c r="F29" i="4"/>
  <c r="G12" i="4"/>
  <c r="I168" i="4"/>
  <c r="C101" i="4"/>
  <c r="E191" i="4"/>
  <c r="I161" i="4"/>
  <c r="D146" i="4"/>
  <c r="I29" i="4"/>
  <c r="D148" i="4"/>
  <c r="G148" i="4"/>
  <c r="G165" i="4"/>
  <c r="I45" i="4"/>
  <c r="I15" i="4"/>
  <c r="E62" i="4"/>
  <c r="E204" i="4"/>
  <c r="E84" i="4"/>
  <c r="I136" i="4"/>
  <c r="F47" i="4"/>
  <c r="I145" i="4"/>
  <c r="E93" i="4"/>
  <c r="C96" i="4"/>
  <c r="E82" i="4"/>
  <c r="G13" i="4"/>
  <c r="G48" i="4"/>
  <c r="F125" i="4"/>
  <c r="I52" i="4"/>
  <c r="G21" i="4"/>
  <c r="G16" i="4"/>
  <c r="D271" i="4"/>
  <c r="E252" i="4"/>
  <c r="E126" i="4"/>
  <c r="F10" i="4"/>
  <c r="D86" i="4"/>
  <c r="C70" i="4"/>
  <c r="E133" i="4"/>
  <c r="C43" i="4"/>
  <c r="G208" i="4"/>
  <c r="G78" i="4"/>
  <c r="E24" i="4"/>
  <c r="E72" i="4"/>
  <c r="C20" i="4"/>
  <c r="C30" i="4"/>
  <c r="C164" i="4"/>
  <c r="F219" i="4"/>
  <c r="F216" i="4"/>
  <c r="G282" i="4"/>
  <c r="G280" i="4"/>
  <c r="G268" i="4"/>
  <c r="D272" i="4"/>
  <c r="D260" i="4"/>
  <c r="D257" i="4"/>
  <c r="D108" i="4"/>
  <c r="H35" i="4"/>
  <c r="D237" i="4"/>
  <c r="F90" i="4"/>
  <c r="H149" i="4"/>
  <c r="G153" i="4"/>
  <c r="I231" i="4"/>
  <c r="E209" i="4"/>
  <c r="G233" i="4"/>
  <c r="C205" i="4"/>
  <c r="F93" i="4"/>
  <c r="C244" i="4"/>
  <c r="G93" i="4"/>
  <c r="D75" i="4"/>
  <c r="G91" i="4"/>
  <c r="F61" i="4"/>
  <c r="H54" i="4"/>
  <c r="B117" i="4"/>
  <c r="F191" i="4"/>
  <c r="I106" i="4"/>
  <c r="D28" i="4"/>
  <c r="H8" i="4"/>
  <c r="G183" i="4"/>
  <c r="C98" i="4"/>
  <c r="H144" i="4"/>
  <c r="D65" i="4"/>
  <c r="E150" i="4"/>
  <c r="D66" i="4"/>
  <c r="G66" i="4"/>
  <c r="G82" i="4"/>
  <c r="D9" i="4"/>
  <c r="I132" i="4"/>
  <c r="I200" i="4"/>
  <c r="C116" i="4"/>
  <c r="I17" i="4"/>
  <c r="H122" i="4"/>
  <c r="I125" i="4"/>
  <c r="C59" i="4"/>
  <c r="C37" i="4"/>
  <c r="G185" i="4"/>
  <c r="D125" i="4"/>
  <c r="G144" i="4"/>
  <c r="E157" i="4"/>
  <c r="E20" i="4"/>
  <c r="C128" i="4"/>
  <c r="G45" i="4"/>
  <c r="E170" i="4"/>
  <c r="I118" i="4"/>
  <c r="D269" i="4"/>
  <c r="C197" i="4"/>
  <c r="E100" i="4"/>
  <c r="I146" i="4"/>
  <c r="C78" i="4"/>
  <c r="F124" i="4"/>
  <c r="E140" i="4"/>
  <c r="E268" i="4"/>
  <c r="B16" i="4"/>
  <c r="B113" i="4"/>
  <c r="G179" i="4"/>
  <c r="B141" i="4"/>
  <c r="C173" i="4"/>
  <c r="I31" i="4"/>
  <c r="C188" i="4"/>
  <c r="F128" i="4"/>
  <c r="E61" i="4"/>
  <c r="G223" i="4"/>
  <c r="G209" i="4"/>
  <c r="B196" i="4"/>
  <c r="D281" i="4"/>
  <c r="D279" i="4"/>
  <c r="E267" i="4"/>
  <c r="E264" i="4"/>
  <c r="H247" i="4"/>
  <c r="H197" i="4"/>
  <c r="G49" i="4"/>
  <c r="H170" i="4"/>
  <c r="B248" i="4"/>
  <c r="H69" i="4"/>
  <c r="E158" i="4"/>
  <c r="G65" i="4"/>
  <c r="B122" i="4"/>
  <c r="C13" i="4"/>
  <c r="B185" i="4"/>
  <c r="B21" i="4"/>
  <c r="B51" i="4"/>
  <c r="F164" i="4"/>
  <c r="C160" i="4"/>
  <c r="G240" i="4"/>
  <c r="E64" i="4"/>
  <c r="B140" i="4"/>
  <c r="G154" i="4"/>
  <c r="D104" i="4"/>
  <c r="G122" i="4"/>
  <c r="I43" i="4"/>
  <c r="F23" i="4"/>
  <c r="D41" i="4"/>
  <c r="B27" i="4"/>
  <c r="H63" i="4"/>
  <c r="F146" i="4"/>
  <c r="E69" i="4"/>
  <c r="F148" i="4"/>
  <c r="E29" i="4"/>
  <c r="F8" i="4"/>
  <c r="C126" i="4"/>
  <c r="F204" i="4"/>
  <c r="G72" i="4"/>
  <c r="B38" i="4"/>
  <c r="I50" i="4"/>
  <c r="H44" i="4"/>
  <c r="C49" i="4"/>
  <c r="I98" i="4"/>
  <c r="I59" i="4"/>
  <c r="B125" i="4"/>
  <c r="G124" i="4"/>
  <c r="I57" i="4"/>
  <c r="E75" i="4"/>
  <c r="E137" i="4"/>
  <c r="E23" i="4"/>
  <c r="H5" i="4"/>
  <c r="I71" i="4"/>
  <c r="E129" i="4"/>
  <c r="G271" i="4"/>
  <c r="F42" i="4"/>
  <c r="B49" i="4"/>
  <c r="F285" i="4"/>
  <c r="D105" i="4"/>
  <c r="E152" i="4"/>
  <c r="G203" i="4"/>
  <c r="D231" i="4"/>
  <c r="D217" i="4"/>
  <c r="D211" i="4"/>
  <c r="E281" i="4"/>
  <c r="E279" i="4"/>
  <c r="B264" i="4"/>
  <c r="B261" i="4"/>
  <c r="D252" i="4"/>
  <c r="F109" i="4"/>
  <c r="C12" i="4"/>
  <c r="H86" i="4"/>
  <c r="F241" i="4"/>
  <c r="B152" i="4"/>
  <c r="E76" i="4"/>
  <c r="H51" i="4"/>
  <c r="B44" i="4"/>
  <c r="C133" i="4"/>
  <c r="H96" i="4"/>
  <c r="G181" i="4"/>
  <c r="F51" i="4"/>
  <c r="F80" i="4"/>
  <c r="C77" i="4"/>
  <c r="G243" i="4"/>
  <c r="C27" i="4"/>
  <c r="B56" i="4"/>
  <c r="G54" i="4"/>
  <c r="H192" i="4"/>
  <c r="G44" i="4"/>
  <c r="E5" i="4"/>
  <c r="C185" i="4"/>
  <c r="C14" i="4"/>
  <c r="G192" i="4"/>
  <c r="B145" i="4"/>
  <c r="F65" i="4"/>
  <c r="C31" i="4"/>
  <c r="F66" i="4"/>
  <c r="I149" i="4"/>
  <c r="I166" i="4"/>
  <c r="C48" i="4"/>
  <c r="B205" i="4"/>
  <c r="C16" i="4"/>
  <c r="G205" i="4"/>
  <c r="E13" i="4"/>
  <c r="B124" i="4"/>
  <c r="I12" i="4"/>
  <c r="C85" i="4"/>
  <c r="E22" i="4"/>
  <c r="E50" i="4"/>
  <c r="I47" i="4"/>
  <c r="B128" i="4"/>
  <c r="D243" i="4"/>
  <c r="I19" i="4"/>
  <c r="C71" i="4"/>
  <c r="E144" i="4"/>
  <c r="E255" i="4"/>
  <c r="F160" i="4"/>
  <c r="I65" i="4"/>
  <c r="F49" i="4"/>
  <c r="D49" i="4"/>
  <c r="B228" i="4"/>
  <c r="B215" i="4"/>
  <c r="I179" i="4"/>
  <c r="C279" i="4"/>
  <c r="C275" i="4"/>
  <c r="H260" i="4"/>
  <c r="H257" i="4"/>
  <c r="D245" i="4"/>
  <c r="G108" i="4"/>
  <c r="H117" i="4"/>
  <c r="B87" i="4"/>
  <c r="F240" i="4"/>
  <c r="D152" i="4"/>
  <c r="G170" i="4"/>
  <c r="H52" i="4"/>
  <c r="D44" i="4"/>
  <c r="E28" i="4"/>
  <c r="B97" i="4"/>
  <c r="D22" i="4"/>
  <c r="C54" i="4"/>
  <c r="H80" i="4"/>
  <c r="E161" i="4"/>
  <c r="G237" i="4"/>
  <c r="G75" i="4"/>
  <c r="D56" i="4"/>
  <c r="I66" i="4"/>
  <c r="I191" i="4"/>
  <c r="I116" i="4"/>
  <c r="C45" i="4"/>
  <c r="H84" i="4"/>
  <c r="F116" i="4"/>
  <c r="E104" i="4"/>
  <c r="D145" i="4"/>
  <c r="G145" i="4"/>
  <c r="G162" i="4"/>
  <c r="H148" i="4"/>
  <c r="I68" i="4"/>
  <c r="I76" i="4"/>
  <c r="H7" i="4"/>
  <c r="B142" i="4"/>
  <c r="I105" i="4"/>
  <c r="E117" i="4"/>
  <c r="C132" i="4"/>
  <c r="B45" i="4"/>
  <c r="I138" i="4"/>
  <c r="I28" i="4"/>
  <c r="C138" i="4"/>
  <c r="F126" i="4"/>
  <c r="I9" i="4"/>
  <c r="H27" i="4"/>
  <c r="I41" i="4"/>
  <c r="E68" i="4"/>
  <c r="C130" i="4"/>
  <c r="G61" i="4"/>
  <c r="H22" i="4"/>
  <c r="C9" i="4"/>
  <c r="C66" i="4"/>
  <c r="C136" i="4"/>
  <c r="E97" i="4"/>
  <c r="D7" i="4"/>
  <c r="F212" i="4"/>
  <c r="H161" i="4"/>
  <c r="G15" i="4"/>
  <c r="G7" i="4"/>
  <c r="B68" i="4"/>
  <c r="E8" i="4"/>
  <c r="E86" i="4"/>
  <c r="G213" i="4"/>
  <c r="H187" i="4"/>
  <c r="F58" i="4"/>
  <c r="H146" i="4"/>
  <c r="F45" i="4"/>
  <c r="I101" i="4"/>
  <c r="C156" i="4"/>
  <c r="C221" i="4"/>
  <c r="C219" i="4"/>
  <c r="H285" i="4"/>
  <c r="H273" i="4"/>
  <c r="H271" i="4"/>
  <c r="I259" i="4"/>
  <c r="I256" i="4"/>
  <c r="H233" i="4"/>
  <c r="E113" i="4"/>
  <c r="I243" i="4"/>
  <c r="D173" i="4"/>
  <c r="B245" i="4"/>
  <c r="G33" i="4"/>
  <c r="D78" i="4"/>
  <c r="E30" i="4"/>
  <c r="C125" i="4"/>
  <c r="E179" i="4"/>
  <c r="I97" i="4"/>
  <c r="D179" i="4"/>
  <c r="E16" i="4"/>
  <c r="E6" i="4"/>
  <c r="B158" i="4"/>
  <c r="D130" i="4"/>
  <c r="F138" i="4"/>
  <c r="C142" i="4"/>
  <c r="C94" i="4"/>
  <c r="G196" i="4"/>
  <c r="G6" i="4"/>
  <c r="E187" i="4"/>
  <c r="B170" i="4"/>
  <c r="E121" i="4"/>
  <c r="D19" i="4"/>
  <c r="D64" i="4"/>
  <c r="G64" i="4"/>
  <c r="G79" i="4"/>
  <c r="H66" i="4"/>
  <c r="G30" i="4"/>
  <c r="G38" i="4"/>
  <c r="E128" i="4"/>
  <c r="D142" i="4"/>
  <c r="G29" i="4"/>
  <c r="D12" i="4"/>
  <c r="C52" i="4"/>
  <c r="D124" i="4"/>
  <c r="B48" i="4"/>
  <c r="E106" i="4"/>
  <c r="C62" i="4"/>
  <c r="I5" i="4"/>
  <c r="G137" i="4"/>
  <c r="B43" i="4"/>
  <c r="E15" i="4"/>
  <c r="H47" i="4"/>
  <c r="D33" i="4"/>
  <c r="G283" i="4"/>
  <c r="F89" i="4"/>
  <c r="C104" i="4"/>
  <c r="E136" i="4"/>
  <c r="F64" i="4"/>
  <c r="G141" i="4"/>
  <c r="C105" i="4"/>
  <c r="B126" i="4"/>
  <c r="E270" i="4"/>
  <c r="H199" i="4"/>
  <c r="I240" i="4"/>
  <c r="B232" i="4"/>
  <c r="D61" i="4"/>
  <c r="F21" i="4"/>
  <c r="I108" i="4"/>
  <c r="H145" i="4"/>
  <c r="I40" i="4"/>
  <c r="C166" i="4"/>
  <c r="E63" i="4"/>
  <c r="I110" i="4"/>
  <c r="G126" i="4"/>
  <c r="H217" i="4"/>
  <c r="H215" i="4"/>
  <c r="I285" i="4"/>
  <c r="I273" i="4"/>
  <c r="I271" i="4"/>
  <c r="F256" i="4"/>
  <c r="F253" i="4"/>
  <c r="D239" i="4"/>
  <c r="D36" i="4"/>
  <c r="E253" i="4"/>
  <c r="D89" i="4"/>
  <c r="F239" i="4"/>
  <c r="C154" i="4"/>
  <c r="F161" i="4"/>
  <c r="H142" i="4"/>
  <c r="C47" i="4"/>
  <c r="D20" i="4"/>
  <c r="H26" i="4"/>
  <c r="D94" i="4"/>
  <c r="C56" i="4"/>
  <c r="I165" i="4"/>
  <c r="B76" i="4"/>
  <c r="G129" i="4"/>
  <c r="F62" i="4"/>
  <c r="C58" i="4"/>
  <c r="B20" i="4"/>
  <c r="E108" i="4"/>
  <c r="C169" i="4"/>
  <c r="E91" i="4"/>
  <c r="B86" i="4"/>
  <c r="C8" i="4"/>
  <c r="G31" i="4"/>
  <c r="F145" i="4"/>
  <c r="E27" i="4"/>
  <c r="C5" i="4"/>
  <c r="B149" i="4"/>
  <c r="C152" i="4"/>
  <c r="C161" i="4"/>
  <c r="D30" i="4"/>
  <c r="F142" i="4"/>
  <c r="C129" i="4"/>
  <c r="I80" i="4"/>
  <c r="G14" i="4"/>
  <c r="D45" i="4"/>
  <c r="F48" i="4"/>
  <c r="C23" i="4"/>
  <c r="I23" i="4"/>
  <c r="E26" i="4"/>
  <c r="H125" i="4"/>
  <c r="G195" i="4"/>
  <c r="C121" i="4"/>
  <c r="C55" i="4"/>
  <c r="E149" i="4"/>
  <c r="D48" i="4"/>
  <c r="F215" i="4"/>
  <c r="I34" i="4"/>
  <c r="D76" i="4"/>
  <c r="E35" i="4"/>
  <c r="I90" i="4"/>
  <c r="H34" i="4"/>
  <c r="E201" i="4"/>
  <c r="D284" i="4"/>
  <c r="G101" i="4"/>
  <c r="C189" i="4"/>
  <c r="E89" i="4"/>
  <c r="H15" i="4"/>
  <c r="H126" i="4"/>
  <c r="E44" i="4"/>
  <c r="D227" i="4"/>
  <c r="D213" i="4"/>
  <c r="E284" i="4"/>
  <c r="E282" i="4"/>
  <c r="B268" i="4"/>
  <c r="B265" i="4"/>
  <c r="B252" i="4"/>
  <c r="B201" i="4"/>
  <c r="F110" i="4"/>
  <c r="E240" i="4"/>
  <c r="E188" i="4"/>
  <c r="F225" i="4"/>
  <c r="B153" i="4"/>
  <c r="E41" i="4"/>
  <c r="C22" i="4"/>
  <c r="F201" i="4"/>
  <c r="F120" i="4"/>
  <c r="H91" i="4"/>
  <c r="G94" i="4"/>
  <c r="D137" i="4"/>
  <c r="C183" i="4"/>
  <c r="F77" i="4"/>
  <c r="B19" i="4"/>
  <c r="I144" i="4"/>
  <c r="B57" i="4"/>
  <c r="H31" i="4"/>
  <c r="H193" i="4"/>
  <c r="G57" i="4"/>
  <c r="F83" i="4"/>
  <c r="C89" i="4"/>
  <c r="E17" i="4"/>
  <c r="C35" i="4"/>
  <c r="H64" i="4"/>
  <c r="G28" i="4"/>
  <c r="H65" i="4"/>
  <c r="D68" i="4"/>
  <c r="E153" i="4"/>
  <c r="E162" i="4"/>
  <c r="I201" i="4"/>
  <c r="I58" i="4"/>
  <c r="E70" i="4"/>
  <c r="C83" i="4"/>
  <c r="I13" i="4"/>
  <c r="H124" i="4"/>
  <c r="I128" i="4"/>
  <c r="C92" i="4"/>
  <c r="E58" i="4"/>
  <c r="C113" i="4"/>
  <c r="D128" i="4"/>
  <c r="G34" i="4"/>
  <c r="E122" i="4"/>
  <c r="E184" i="4"/>
  <c r="I78" i="4"/>
  <c r="E12" i="4"/>
  <c r="E52" i="4"/>
  <c r="B224" i="4"/>
  <c r="B211" i="4"/>
  <c r="C282" i="4"/>
  <c r="C280" i="4"/>
  <c r="H264" i="4"/>
  <c r="H261" i="4"/>
  <c r="H248" i="4"/>
  <c r="C213" i="4"/>
  <c r="H110" i="4"/>
  <c r="E239" i="4"/>
  <c r="D17" i="4"/>
  <c r="B209" i="4"/>
  <c r="D153" i="4"/>
  <c r="I79" i="4"/>
  <c r="H23" i="4"/>
  <c r="H201" i="4"/>
  <c r="G59" i="4"/>
  <c r="B92" i="4"/>
  <c r="C181" i="4"/>
  <c r="F102" i="4"/>
  <c r="H72" i="4"/>
  <c r="G76" i="4"/>
  <c r="I195" i="4"/>
  <c r="G26" i="4"/>
  <c r="D57" i="4"/>
  <c r="C110" i="4"/>
  <c r="B195" i="4"/>
  <c r="E21" i="4"/>
  <c r="H83" i="4"/>
  <c r="E174" i="4"/>
  <c r="C141" i="4"/>
  <c r="D40" i="4"/>
  <c r="B146" i="4"/>
  <c r="C149" i="4"/>
  <c r="B148" i="4"/>
  <c r="F149" i="4"/>
  <c r="E71" i="4"/>
  <c r="E79" i="4"/>
  <c r="I114" i="4"/>
  <c r="C137" i="4"/>
  <c r="I113" i="4"/>
  <c r="D6" i="4"/>
  <c r="C40" i="4"/>
  <c r="H45" i="4"/>
  <c r="C51" i="4"/>
  <c r="B17" i="4"/>
  <c r="C134" i="4"/>
  <c r="E114" i="4"/>
  <c r="E132" i="4"/>
</calcChain>
</file>

<file path=xl/sharedStrings.xml><?xml version="1.0" encoding="utf-8"?>
<sst xmlns="http://schemas.openxmlformats.org/spreadsheetml/2006/main" count="398" uniqueCount="331">
  <si>
    <t>　かな文字は全角にしてください．半角は不可．</t>
    <phoneticPr fontId="2"/>
  </si>
  <si>
    <t>年</t>
    <rPh sb="0" eb="1">
      <t>ネン</t>
    </rPh>
    <phoneticPr fontId="2"/>
  </si>
  <si>
    <t>某県立某総合病院</t>
    <rPh sb="3" eb="4">
      <t>ボウ</t>
    </rPh>
    <phoneticPr fontId="2"/>
  </si>
  <si>
    <t>1234</t>
    <phoneticPr fontId="2"/>
  </si>
  <si>
    <t>救急太郎</t>
    <rPh sb="0" eb="2">
      <t>キュウキュウ</t>
    </rPh>
    <rPh sb="2" eb="4">
      <t>タロウ</t>
    </rPh>
    <phoneticPr fontId="2"/>
  </si>
  <si>
    <t>施設番号</t>
    <rPh sb="0" eb="2">
      <t>シセツ</t>
    </rPh>
    <rPh sb="2" eb="4">
      <t>バンゴウ</t>
    </rPh>
    <phoneticPr fontId="2"/>
  </si>
  <si>
    <t>施　設　名</t>
    <rPh sb="0" eb="1">
      <t>シ</t>
    </rPh>
    <rPh sb="2" eb="3">
      <t>セツ</t>
    </rPh>
    <phoneticPr fontId="2"/>
  </si>
  <si>
    <t>施設名</t>
    <rPh sb="0" eb="2">
      <t>シセツ</t>
    </rPh>
    <phoneticPr fontId="2"/>
  </si>
  <si>
    <t>病　　　　名
（できるだけ略語を使わず，日本語で記載）
（複数病名は「，」で区切る．改行は不可）</t>
    <phoneticPr fontId="2"/>
  </si>
  <si>
    <t>白い枠内に入力してください</t>
    <phoneticPr fontId="2"/>
  </si>
  <si>
    <t>　白い枠内に入力してください</t>
  </si>
  <si>
    <t>症例入力用紙（第1ページ）</t>
  </si>
  <si>
    <t>数字,アルファベット,記号は半角のみ可．全角は不可．</t>
  </si>
  <si>
    <t>　かな文字は，全角にしてください．半角は不可．</t>
  </si>
  <si>
    <t>申請者氏名（区切りのスペース不要）【例】本郷太郎</t>
  </si>
  <si>
    <t>ふりがな（半角文字は不可）【例】ほんごうたろう</t>
  </si>
  <si>
    <t>生年月日（西暦，半角数字）【例】1976　12　24</t>
  </si>
  <si>
    <t>月</t>
  </si>
  <si>
    <t>日</t>
  </si>
  <si>
    <t>まず，この画面に申請者のデータを正しく入力したあと，記入用2に移ってください</t>
  </si>
  <si>
    <t>症例入力用紙（第2ページ）</t>
  </si>
  <si>
    <t>　数字，アルファベットは半角のみ可．全角は不可．</t>
  </si>
  <si>
    <t>年齢　　(才)</t>
  </si>
  <si>
    <t>性</t>
  </si>
  <si>
    <t>診療科（部）名</t>
  </si>
  <si>
    <t>記入みほん　−＞＞＞</t>
  </si>
  <si>
    <t>男</t>
  </si>
  <si>
    <t>急性心筋梗塞，心原性ショック</t>
  </si>
  <si>
    <t>救命救急センター</t>
  </si>
  <si>
    <t>A（必要な手技）</t>
  </si>
  <si>
    <t>C（必要な症例）</t>
  </si>
  <si>
    <t>申請者</t>
  </si>
  <si>
    <t xml:space="preserve">診療実績表  A </t>
  </si>
  <si>
    <t>年齢</t>
  </si>
  <si>
    <t>病　名</t>
  </si>
  <si>
    <t>年月日</t>
  </si>
  <si>
    <t>診療実績表  C</t>
  </si>
  <si>
    <t>予備</t>
    <rPh sb="0" eb="1">
      <t>ヨ</t>
    </rPh>
    <rPh sb="1" eb="2">
      <t>ソナエ</t>
    </rPh>
    <phoneticPr fontId="2"/>
  </si>
  <si>
    <t>Aa01. 二次救命処置1</t>
    <rPh sb="6" eb="8">
      <t>ニジ</t>
    </rPh>
    <rPh sb="8" eb="10">
      <t>キュウメイ</t>
    </rPh>
    <rPh sb="10" eb="12">
      <t>ショチ</t>
    </rPh>
    <phoneticPr fontId="2"/>
  </si>
  <si>
    <t>Aa01. 二次救命処置2</t>
    <phoneticPr fontId="2"/>
  </si>
  <si>
    <t>Aa01. 二次救命処置3</t>
    <phoneticPr fontId="2"/>
  </si>
  <si>
    <t>Aa01. 二次救命処置4</t>
    <rPh sb="6" eb="8">
      <t>ニジ</t>
    </rPh>
    <rPh sb="8" eb="10">
      <t>キュウメイ</t>
    </rPh>
    <rPh sb="10" eb="12">
      <t>ショチ</t>
    </rPh>
    <phoneticPr fontId="2"/>
  </si>
  <si>
    <t>Aa01. 二次救命処置5</t>
    <phoneticPr fontId="2"/>
  </si>
  <si>
    <t>Aa01. 二次救命処置予備</t>
    <rPh sb="12" eb="14">
      <t>ヨビ</t>
    </rPh>
    <phoneticPr fontId="2"/>
  </si>
  <si>
    <t>Ab03. 同期電気ショック1</t>
    <rPh sb="6" eb="8">
      <t>ドウキ</t>
    </rPh>
    <rPh sb="8" eb="10">
      <t>デンキ</t>
    </rPh>
    <phoneticPr fontId="2"/>
  </si>
  <si>
    <t>Ab03. 同期電気ショック2</t>
    <phoneticPr fontId="2"/>
  </si>
  <si>
    <t>Ab03. 同期電気ショック3</t>
    <phoneticPr fontId="2"/>
  </si>
  <si>
    <t>Ab05. 開胸式心臓マッサージ1</t>
    <rPh sb="6" eb="7">
      <t>カイ</t>
    </rPh>
    <rPh sb="7" eb="8">
      <t>キョウ</t>
    </rPh>
    <rPh sb="8" eb="9">
      <t>シキ</t>
    </rPh>
    <rPh sb="9" eb="11">
      <t>シンゾウ</t>
    </rPh>
    <phoneticPr fontId="2"/>
  </si>
  <si>
    <t>Ab05. 開胸式心臓マッサージ2</t>
    <phoneticPr fontId="2"/>
  </si>
  <si>
    <t>Ab05. 開胸式心臓マッサージ3</t>
    <phoneticPr fontId="2"/>
  </si>
  <si>
    <t>Ab06. 大動脈遮断用バルーンカテーテル挿入1</t>
    <rPh sb="6" eb="9">
      <t>ダイドウミャク</t>
    </rPh>
    <rPh sb="9" eb="11">
      <t>シャダン</t>
    </rPh>
    <rPh sb="11" eb="12">
      <t>ヨウ</t>
    </rPh>
    <rPh sb="21" eb="23">
      <t>ソウニュウ</t>
    </rPh>
    <phoneticPr fontId="2"/>
  </si>
  <si>
    <t>Ab06. 大動脈遮断用バルーンカテーテル挿入2</t>
    <phoneticPr fontId="2"/>
  </si>
  <si>
    <t>Ab06. 大動脈遮断用バルーンカテーテル挿入3</t>
    <phoneticPr fontId="2"/>
  </si>
  <si>
    <t>Ab07. 心嚢穿刺・心嚢開窓術1</t>
    <rPh sb="6" eb="7">
      <t>シン</t>
    </rPh>
    <rPh sb="7" eb="8">
      <t>ノウ</t>
    </rPh>
    <rPh sb="8" eb="10">
      <t>センシ</t>
    </rPh>
    <rPh sb="11" eb="12">
      <t>シン</t>
    </rPh>
    <rPh sb="12" eb="13">
      <t>ノウ</t>
    </rPh>
    <rPh sb="13" eb="14">
      <t>カイ</t>
    </rPh>
    <rPh sb="14" eb="15">
      <t>マド</t>
    </rPh>
    <rPh sb="15" eb="16">
      <t>ジュツ</t>
    </rPh>
    <phoneticPr fontId="2"/>
  </si>
  <si>
    <t>Ab07. 心嚢穿刺・心嚢開窓術2</t>
    <phoneticPr fontId="2"/>
  </si>
  <si>
    <t>Ab07. 心嚢穿刺・心嚢開窓術3</t>
    <phoneticPr fontId="2"/>
  </si>
  <si>
    <t>Ab08. 肺動脈カテーテル挿入1</t>
    <rPh sb="6" eb="7">
      <t>ハイ</t>
    </rPh>
    <rPh sb="7" eb="9">
      <t>ドウミャク</t>
    </rPh>
    <rPh sb="14" eb="16">
      <t>ソウニュウ</t>
    </rPh>
    <phoneticPr fontId="2"/>
  </si>
  <si>
    <t>Ab08. 肺動脈カテーテル挿入2</t>
    <phoneticPr fontId="2"/>
  </si>
  <si>
    <t>Ab08. 肺動脈カテーテル挿入3</t>
    <phoneticPr fontId="2"/>
  </si>
  <si>
    <t>Ab09. PCPS導入・実施1</t>
    <rPh sb="10" eb="12">
      <t>ドウニュウ</t>
    </rPh>
    <rPh sb="13" eb="15">
      <t>ジッシ</t>
    </rPh>
    <phoneticPr fontId="2"/>
  </si>
  <si>
    <t>Ab09. PCPS導入・実施2</t>
    <phoneticPr fontId="2"/>
  </si>
  <si>
    <t>Ab09. PCPS導入・実施3</t>
    <phoneticPr fontId="2"/>
  </si>
  <si>
    <t>Ab10. IABP導入・実施1</t>
    <rPh sb="10" eb="12">
      <t>ドウニュウ</t>
    </rPh>
    <rPh sb="13" eb="15">
      <t>ジッシ</t>
    </rPh>
    <phoneticPr fontId="2"/>
  </si>
  <si>
    <t>Ab10. IABP導入・実施2</t>
    <phoneticPr fontId="2"/>
  </si>
  <si>
    <t>Ab10. IABP導入・実施3</t>
    <phoneticPr fontId="2"/>
  </si>
  <si>
    <t>Ab11. イレウス管挿入1</t>
    <rPh sb="10" eb="11">
      <t>カン</t>
    </rPh>
    <rPh sb="11" eb="13">
      <t>ソウニュウ</t>
    </rPh>
    <phoneticPr fontId="2"/>
  </si>
  <si>
    <t>Ab11. イレウス管挿入2</t>
    <phoneticPr fontId="2"/>
  </si>
  <si>
    <t>Ab11. イレウス管挿入3</t>
    <phoneticPr fontId="2"/>
  </si>
  <si>
    <t>Ab12. 腹腔穿刺・洗浄1</t>
    <rPh sb="6" eb="8">
      <t>フッコウ</t>
    </rPh>
    <rPh sb="8" eb="10">
      <t>センシ</t>
    </rPh>
    <rPh sb="11" eb="13">
      <t>センジョウ</t>
    </rPh>
    <phoneticPr fontId="2"/>
  </si>
  <si>
    <t>Ab12. 腹腔穿刺・洗浄2</t>
    <phoneticPr fontId="2"/>
  </si>
  <si>
    <t>Ab12. 腹腔穿刺・洗浄3</t>
    <phoneticPr fontId="2"/>
  </si>
  <si>
    <t>Ab13. 消化管内視鏡1</t>
    <rPh sb="6" eb="9">
      <t>ショウカカン</t>
    </rPh>
    <rPh sb="9" eb="12">
      <t>ナイシキョウ</t>
    </rPh>
    <phoneticPr fontId="2"/>
  </si>
  <si>
    <t>Ab13. 消化管内視鏡2</t>
    <phoneticPr fontId="2"/>
  </si>
  <si>
    <t>Ab13. 消化管内視鏡3</t>
    <phoneticPr fontId="2"/>
  </si>
  <si>
    <t>Ab14. SBチューブ挿入1</t>
    <rPh sb="12" eb="14">
      <t>ソウニュウ</t>
    </rPh>
    <phoneticPr fontId="2"/>
  </si>
  <si>
    <t>Ab14. SBチューブ挿入2</t>
    <phoneticPr fontId="2"/>
  </si>
  <si>
    <t>Ab14. SBチューブ挿入3</t>
    <phoneticPr fontId="2"/>
  </si>
  <si>
    <t>Ab04. 緊急ペーシング（経皮または経静脈ペーシング）1</t>
    <rPh sb="6" eb="8">
      <t>キンキュウ</t>
    </rPh>
    <rPh sb="14" eb="15">
      <t>ケイ</t>
    </rPh>
    <rPh sb="15" eb="16">
      <t>ヒ</t>
    </rPh>
    <rPh sb="19" eb="20">
      <t>ケイ</t>
    </rPh>
    <rPh sb="20" eb="22">
      <t>ジョウミャク</t>
    </rPh>
    <phoneticPr fontId="2"/>
  </si>
  <si>
    <t>Ab04. 緊急ペーシング（経皮または経静脈ペーシング）2</t>
    <phoneticPr fontId="2"/>
  </si>
  <si>
    <t>Ab04. 緊急ペーシング（経皮または経静脈ペーシング）3</t>
    <phoneticPr fontId="2"/>
  </si>
  <si>
    <t>Ab02. 輪状甲状間膜（靭帯）穿刺・切開あるいは代替的緊急気道確保1</t>
    <rPh sb="6" eb="8">
      <t>リンジョウ</t>
    </rPh>
    <rPh sb="8" eb="10">
      <t>コウジョウ</t>
    </rPh>
    <rPh sb="10" eb="11">
      <t>カン</t>
    </rPh>
    <rPh sb="11" eb="12">
      <t>マク</t>
    </rPh>
    <rPh sb="13" eb="15">
      <t>ジンタイ</t>
    </rPh>
    <rPh sb="16" eb="18">
      <t>センシ</t>
    </rPh>
    <rPh sb="19" eb="21">
      <t>セッカイ</t>
    </rPh>
    <rPh sb="25" eb="28">
      <t>ダイタイテキ</t>
    </rPh>
    <rPh sb="28" eb="30">
      <t>キンキュウ</t>
    </rPh>
    <rPh sb="30" eb="32">
      <t>キドウ</t>
    </rPh>
    <rPh sb="32" eb="34">
      <t>カクホ</t>
    </rPh>
    <phoneticPr fontId="2"/>
  </si>
  <si>
    <t>Ab02. 輪状甲状間膜（靭帯）穿刺・切開あるいは代替的緊急気道確保2</t>
    <phoneticPr fontId="2"/>
  </si>
  <si>
    <t>Ab02. 輪状甲状間膜（靭帯）穿刺・切開あるいは代替的緊急気道確保3</t>
    <phoneticPr fontId="2"/>
  </si>
  <si>
    <t>Ab01. 気管切開（穿刺法は除く）1</t>
    <rPh sb="6" eb="8">
      <t>キカン</t>
    </rPh>
    <rPh sb="8" eb="10">
      <t>セッカイ</t>
    </rPh>
    <rPh sb="11" eb="13">
      <t>センシ</t>
    </rPh>
    <rPh sb="13" eb="14">
      <t>ホウ</t>
    </rPh>
    <rPh sb="15" eb="16">
      <t>ノゾ</t>
    </rPh>
    <phoneticPr fontId="2"/>
  </si>
  <si>
    <t>Ab01. 気管切開（穿刺法は除く）2</t>
    <phoneticPr fontId="2"/>
  </si>
  <si>
    <t>Ab01. 気管切開（穿刺法は除く）3</t>
    <phoneticPr fontId="2"/>
  </si>
  <si>
    <t>Ab16. 頭蓋内圧（ICP）測定1</t>
    <rPh sb="6" eb="8">
      <t>ズガイ</t>
    </rPh>
    <rPh sb="8" eb="10">
      <t>ナイアツ</t>
    </rPh>
    <rPh sb="15" eb="17">
      <t>ソクテイ</t>
    </rPh>
    <phoneticPr fontId="2"/>
  </si>
  <si>
    <t>Ab16. 頭蓋内圧（ICP）測定2</t>
    <phoneticPr fontId="2"/>
  </si>
  <si>
    <t>Ab16. 頭蓋内圧（ICP）測定3</t>
    <phoneticPr fontId="2"/>
  </si>
  <si>
    <t>Ab17. 筋区画内圧測定1</t>
    <rPh sb="6" eb="7">
      <t>キン</t>
    </rPh>
    <rPh sb="7" eb="9">
      <t>クカク</t>
    </rPh>
    <rPh sb="9" eb="11">
      <t>ナイアツ</t>
    </rPh>
    <rPh sb="11" eb="13">
      <t>ソクテイ</t>
    </rPh>
    <phoneticPr fontId="2"/>
  </si>
  <si>
    <t>Ab17. 筋区画内圧測定2</t>
    <phoneticPr fontId="2"/>
  </si>
  <si>
    <t>Ab17. 筋区画内圧測定3</t>
    <phoneticPr fontId="2"/>
  </si>
  <si>
    <t>Ab18. 減張切開1</t>
    <rPh sb="6" eb="7">
      <t>ヘ</t>
    </rPh>
    <rPh sb="7" eb="8">
      <t>ハ</t>
    </rPh>
    <rPh sb="8" eb="10">
      <t>セッカイ</t>
    </rPh>
    <phoneticPr fontId="2"/>
  </si>
  <si>
    <t>Ab18. 減張切開2</t>
    <phoneticPr fontId="2"/>
  </si>
  <si>
    <t>Ab18. 減張切開3</t>
    <phoneticPr fontId="2"/>
  </si>
  <si>
    <t>Ab20. 全身麻酔1</t>
    <rPh sb="6" eb="8">
      <t>ゼンシン</t>
    </rPh>
    <rPh sb="8" eb="10">
      <t>マスイ</t>
    </rPh>
    <phoneticPr fontId="2"/>
  </si>
  <si>
    <t>Ab19. 緊急IVR1</t>
    <rPh sb="6" eb="8">
      <t>キンキュウ</t>
    </rPh>
    <phoneticPr fontId="2"/>
  </si>
  <si>
    <t>Ab19. 緊急IVR2</t>
    <phoneticPr fontId="2"/>
  </si>
  <si>
    <t>Ab19. 緊急IVR3</t>
    <phoneticPr fontId="2"/>
  </si>
  <si>
    <t>C1. 急性疾病01. 神経系疾患1</t>
    <rPh sb="4" eb="6">
      <t>キュウセイ</t>
    </rPh>
    <rPh sb="6" eb="8">
      <t>シッペイ</t>
    </rPh>
    <phoneticPr fontId="2"/>
  </si>
  <si>
    <t>C1. 急性疾病01. 神経系疾患3</t>
    <phoneticPr fontId="2"/>
  </si>
  <si>
    <t>C1. 急性疾病03. 呼吸器系疾患1</t>
    <phoneticPr fontId="2"/>
  </si>
  <si>
    <t>C1. 急性疾病03. 呼吸器系疾患2</t>
    <phoneticPr fontId="2"/>
  </si>
  <si>
    <t>C1. 急性疾病03. 呼吸器系疾患3</t>
    <phoneticPr fontId="2"/>
  </si>
  <si>
    <t>C1. 急性疾病04. 消化器系疾患1</t>
    <phoneticPr fontId="2"/>
  </si>
  <si>
    <t>C1. 急性疾病04. 消化器系疾患2</t>
    <phoneticPr fontId="2"/>
  </si>
  <si>
    <t>C1. 急性疾病04. 消化器系疾患3</t>
    <phoneticPr fontId="2"/>
  </si>
  <si>
    <t>C1. 急性疾病05. 代謝・内分泌系疾患1</t>
    <phoneticPr fontId="2"/>
  </si>
  <si>
    <t>C1. 急性疾病05. 代謝・内分泌系疾患2</t>
    <phoneticPr fontId="2"/>
  </si>
  <si>
    <t>C1. 急性疾病05. 代謝・内分泌系疾患3</t>
    <phoneticPr fontId="2"/>
  </si>
  <si>
    <t>C1. 急性疾病01. 神経系疾患2</t>
    <phoneticPr fontId="2"/>
  </si>
  <si>
    <t>C1. 急性疾病02. 心・血管系疾患1</t>
    <rPh sb="12" eb="13">
      <t>シン</t>
    </rPh>
    <rPh sb="14" eb="16">
      <t>ケッカン</t>
    </rPh>
    <phoneticPr fontId="2"/>
  </si>
  <si>
    <t>C1. 急性疾病02. 心・血管系疾患2</t>
    <phoneticPr fontId="2"/>
  </si>
  <si>
    <t>C1. 急性疾病02. 心・血管系疾患3</t>
    <phoneticPr fontId="2"/>
  </si>
  <si>
    <t>C1. 急性疾病06. 泌尿器・生殖器系疾患1</t>
    <rPh sb="14" eb="15">
      <t>キ</t>
    </rPh>
    <phoneticPr fontId="2"/>
  </si>
  <si>
    <t>C1. 急性疾病06. 泌尿器・生殖器系疾患2</t>
    <phoneticPr fontId="2"/>
  </si>
  <si>
    <t>C1. 急性疾病06. 泌尿器・生殖器系疾患3</t>
    <phoneticPr fontId="2"/>
  </si>
  <si>
    <t>C1. 急性疾病07. 血液・免疫系疾患1</t>
    <rPh sb="15" eb="17">
      <t>メンエキ</t>
    </rPh>
    <phoneticPr fontId="2"/>
  </si>
  <si>
    <t>C1. 急性疾病07. 血液・免疫系疾患2</t>
    <phoneticPr fontId="2"/>
  </si>
  <si>
    <t>C1. 急性疾病07. 血液・免疫系疾患3</t>
    <phoneticPr fontId="2"/>
  </si>
  <si>
    <t>C1. 急性疾病09. 重症感染症1</t>
    <rPh sb="12" eb="14">
      <t>ジュウショウ</t>
    </rPh>
    <rPh sb="14" eb="17">
      <t>カンセンショウ</t>
    </rPh>
    <phoneticPr fontId="2"/>
  </si>
  <si>
    <t>C1. 急性疾病09. 重症感染症2</t>
    <phoneticPr fontId="2"/>
  </si>
  <si>
    <t>C1. 急性疾病09. 重症感染症3</t>
    <phoneticPr fontId="2"/>
  </si>
  <si>
    <t>C1. 急性疾病10. 多臓器障害1</t>
    <rPh sb="12" eb="15">
      <t>タゾウキ</t>
    </rPh>
    <rPh sb="15" eb="17">
      <t>ショウガイ</t>
    </rPh>
    <phoneticPr fontId="2"/>
  </si>
  <si>
    <t>C1. 急性疾病10. 多臓器障害2</t>
    <phoneticPr fontId="2"/>
  </si>
  <si>
    <t>C1. 急性疾病10. 多臓器障害3</t>
    <phoneticPr fontId="2"/>
  </si>
  <si>
    <t>C3. ショック1</t>
    <phoneticPr fontId="2"/>
  </si>
  <si>
    <t>C3. ショック2</t>
  </si>
  <si>
    <t>C3. ショック3</t>
  </si>
  <si>
    <t>C3. ショック4</t>
  </si>
  <si>
    <t>C3. ショック5</t>
  </si>
  <si>
    <t>C3. ショック6</t>
  </si>
  <si>
    <t>C3. ショック7</t>
  </si>
  <si>
    <t>C3. ショック8</t>
  </si>
  <si>
    <t>C3. ショック9</t>
  </si>
  <si>
    <t>C3. ショック10</t>
  </si>
  <si>
    <t>C4. 来院時心肺停止（蘇生チームのリーダーを担当した症例）1</t>
    <rPh sb="4" eb="6">
      <t>ライイン</t>
    </rPh>
    <rPh sb="6" eb="7">
      <t>ジ</t>
    </rPh>
    <rPh sb="7" eb="9">
      <t>シンパイ</t>
    </rPh>
    <rPh sb="9" eb="11">
      <t>テイシ</t>
    </rPh>
    <rPh sb="12" eb="14">
      <t>ソセイ</t>
    </rPh>
    <rPh sb="23" eb="25">
      <t>タントウ</t>
    </rPh>
    <rPh sb="27" eb="29">
      <t>ショウレイ</t>
    </rPh>
    <phoneticPr fontId="2"/>
  </si>
  <si>
    <t>C4. 来院時心肺停止（蘇生チームのリーダーを担当した症例）2</t>
    <rPh sb="4" eb="6">
      <t>ライイン</t>
    </rPh>
    <rPh sb="6" eb="7">
      <t>ジ</t>
    </rPh>
    <rPh sb="7" eb="9">
      <t>シンパイ</t>
    </rPh>
    <rPh sb="9" eb="11">
      <t>テイシ</t>
    </rPh>
    <rPh sb="12" eb="14">
      <t>ソセイ</t>
    </rPh>
    <rPh sb="23" eb="25">
      <t>タントウ</t>
    </rPh>
    <rPh sb="27" eb="29">
      <t>ショウレイ</t>
    </rPh>
    <phoneticPr fontId="2"/>
  </si>
  <si>
    <t>C4. 来院時心肺停止（蘇生チームのリーダーを担当した症例）3</t>
    <rPh sb="4" eb="6">
      <t>ライイン</t>
    </rPh>
    <rPh sb="6" eb="7">
      <t>ジ</t>
    </rPh>
    <rPh sb="7" eb="9">
      <t>シンパイ</t>
    </rPh>
    <rPh sb="9" eb="11">
      <t>テイシ</t>
    </rPh>
    <rPh sb="12" eb="14">
      <t>ソセイ</t>
    </rPh>
    <rPh sb="23" eb="25">
      <t>タントウ</t>
    </rPh>
    <rPh sb="27" eb="29">
      <t>ショウレイ</t>
    </rPh>
    <phoneticPr fontId="2"/>
  </si>
  <si>
    <t>C4. 来院時心肺停止（蘇生チームのリーダーを担当した症例）4</t>
    <rPh sb="4" eb="6">
      <t>ライイン</t>
    </rPh>
    <rPh sb="6" eb="7">
      <t>ジ</t>
    </rPh>
    <rPh sb="7" eb="9">
      <t>シンパイ</t>
    </rPh>
    <rPh sb="9" eb="11">
      <t>テイシ</t>
    </rPh>
    <rPh sb="12" eb="14">
      <t>ソセイ</t>
    </rPh>
    <rPh sb="23" eb="25">
      <t>タントウ</t>
    </rPh>
    <rPh sb="27" eb="29">
      <t>ショウレイ</t>
    </rPh>
    <phoneticPr fontId="2"/>
  </si>
  <si>
    <t>C4. 来院時心肺停止（蘇生チームのリーダーを担当した症例）5</t>
    <rPh sb="4" eb="6">
      <t>ライイン</t>
    </rPh>
    <rPh sb="6" eb="7">
      <t>ジ</t>
    </rPh>
    <rPh sb="7" eb="9">
      <t>シンパイ</t>
    </rPh>
    <rPh sb="9" eb="11">
      <t>テイシ</t>
    </rPh>
    <rPh sb="12" eb="14">
      <t>ソセイ</t>
    </rPh>
    <rPh sb="23" eb="25">
      <t>タントウ</t>
    </rPh>
    <rPh sb="27" eb="29">
      <t>ショウレイ</t>
    </rPh>
    <phoneticPr fontId="2"/>
  </si>
  <si>
    <t>C4. 来院時心肺停止（蘇生チームのリーダーを担当した症例）6</t>
    <rPh sb="4" eb="6">
      <t>ライイン</t>
    </rPh>
    <rPh sb="6" eb="7">
      <t>ジ</t>
    </rPh>
    <rPh sb="7" eb="9">
      <t>シンパイ</t>
    </rPh>
    <rPh sb="9" eb="11">
      <t>テイシ</t>
    </rPh>
    <rPh sb="12" eb="14">
      <t>ソセイ</t>
    </rPh>
    <rPh sb="23" eb="25">
      <t>タントウ</t>
    </rPh>
    <rPh sb="27" eb="29">
      <t>ショウレイ</t>
    </rPh>
    <phoneticPr fontId="2"/>
  </si>
  <si>
    <t>C4. 来院時心肺停止（蘇生チームのリーダーを担当した症例）7</t>
    <rPh sb="4" eb="6">
      <t>ライイン</t>
    </rPh>
    <rPh sb="6" eb="7">
      <t>ジ</t>
    </rPh>
    <rPh sb="7" eb="9">
      <t>シンパイ</t>
    </rPh>
    <rPh sb="9" eb="11">
      <t>テイシ</t>
    </rPh>
    <rPh sb="12" eb="14">
      <t>ソセイ</t>
    </rPh>
    <rPh sb="23" eb="25">
      <t>タントウ</t>
    </rPh>
    <rPh sb="27" eb="29">
      <t>ショウレイ</t>
    </rPh>
    <phoneticPr fontId="2"/>
  </si>
  <si>
    <t>C4. 来院時心肺停止（蘇生チームのリーダーを担当した症例）8</t>
    <rPh sb="4" eb="6">
      <t>ライイン</t>
    </rPh>
    <rPh sb="6" eb="7">
      <t>ジ</t>
    </rPh>
    <rPh sb="7" eb="9">
      <t>シンパイ</t>
    </rPh>
    <rPh sb="9" eb="11">
      <t>テイシ</t>
    </rPh>
    <rPh sb="12" eb="14">
      <t>ソセイ</t>
    </rPh>
    <rPh sb="23" eb="25">
      <t>タントウ</t>
    </rPh>
    <rPh sb="27" eb="29">
      <t>ショウレイ</t>
    </rPh>
    <phoneticPr fontId="2"/>
  </si>
  <si>
    <t>C4. 来院時心肺停止（蘇生チームのリーダーを担当した症例）9</t>
    <rPh sb="4" eb="6">
      <t>ライイン</t>
    </rPh>
    <rPh sb="6" eb="7">
      <t>ジ</t>
    </rPh>
    <rPh sb="7" eb="9">
      <t>シンパイ</t>
    </rPh>
    <rPh sb="9" eb="11">
      <t>テイシ</t>
    </rPh>
    <rPh sb="12" eb="14">
      <t>ソセイ</t>
    </rPh>
    <rPh sb="23" eb="25">
      <t>タントウ</t>
    </rPh>
    <rPh sb="27" eb="29">
      <t>ショウレイ</t>
    </rPh>
    <phoneticPr fontId="2"/>
  </si>
  <si>
    <t>C4. 来院時心肺停止（蘇生チームのリーダーを担当した症例）10</t>
    <rPh sb="4" eb="6">
      <t>ライイン</t>
    </rPh>
    <rPh sb="6" eb="7">
      <t>ジ</t>
    </rPh>
    <rPh sb="7" eb="9">
      <t>シンパイ</t>
    </rPh>
    <rPh sb="9" eb="11">
      <t>テイシ</t>
    </rPh>
    <rPh sb="12" eb="14">
      <t>ソセイ</t>
    </rPh>
    <rPh sb="23" eb="25">
      <t>タントウ</t>
    </rPh>
    <rPh sb="27" eb="29">
      <t>ショウレイ</t>
    </rPh>
    <phoneticPr fontId="2"/>
  </si>
  <si>
    <t>C1. 急性疾病08. 運動器系疾患1</t>
    <rPh sb="12" eb="14">
      <t>ウンドウ</t>
    </rPh>
    <rPh sb="14" eb="15">
      <t>キ</t>
    </rPh>
    <rPh sb="15" eb="16">
      <t>ケイ</t>
    </rPh>
    <rPh sb="16" eb="18">
      <t>シッカン</t>
    </rPh>
    <phoneticPr fontId="2"/>
  </si>
  <si>
    <t>C1. 急性疾病08. 運動器系疾患2</t>
    <phoneticPr fontId="2"/>
  </si>
  <si>
    <t>C1. 急性疾病08. 運動器系疾患3</t>
    <phoneticPr fontId="2"/>
  </si>
  <si>
    <t>Aa02. 緊急気管挿管（心肺停止例を除く）1</t>
    <rPh sb="6" eb="8">
      <t>キンキュウ</t>
    </rPh>
    <rPh sb="8" eb="12">
      <t>キカン</t>
    </rPh>
    <rPh sb="13" eb="15">
      <t>シンパイ</t>
    </rPh>
    <rPh sb="15" eb="17">
      <t>テイシ</t>
    </rPh>
    <rPh sb="17" eb="18">
      <t>レイ</t>
    </rPh>
    <rPh sb="19" eb="20">
      <t>ノゾ</t>
    </rPh>
    <phoneticPr fontId="2"/>
  </si>
  <si>
    <t>Aa02. 緊急気管挿管（心肺停止例を除く）2</t>
    <rPh sb="13" eb="15">
      <t>シンパイ</t>
    </rPh>
    <phoneticPr fontId="2"/>
  </si>
  <si>
    <t>Aa02. 緊急気管挿管（心肺停止例を除く）3</t>
    <rPh sb="13" eb="15">
      <t>シンパイ</t>
    </rPh>
    <phoneticPr fontId="2"/>
  </si>
  <si>
    <t>Aa02. 緊急気管挿管（心肺停止例を除く）4</t>
    <rPh sb="13" eb="15">
      <t>シンパイ</t>
    </rPh>
    <phoneticPr fontId="2"/>
  </si>
  <si>
    <t>Aa02. 緊急気管挿管（心肺停止例を除く）5</t>
    <rPh sb="13" eb="15">
      <t>シンパイ</t>
    </rPh>
    <phoneticPr fontId="2"/>
  </si>
  <si>
    <t>Aa02. 緊急気管挿管（心肺停止例を除く）予備</t>
    <rPh sb="13" eb="15">
      <t>シンパイ</t>
    </rPh>
    <rPh sb="22" eb="24">
      <t>ヨビ</t>
    </rPh>
    <phoneticPr fontId="2"/>
  </si>
  <si>
    <t>Ab15. 腹腔（膀胱）内圧測定1</t>
    <rPh sb="6" eb="8">
      <t>フッコウ</t>
    </rPh>
    <rPh sb="9" eb="11">
      <t>ボウコウ</t>
    </rPh>
    <rPh sb="12" eb="14">
      <t>ナイアツ</t>
    </rPh>
    <rPh sb="14" eb="16">
      <t>ソクテイ</t>
    </rPh>
    <phoneticPr fontId="2"/>
  </si>
  <si>
    <t>Ab15. 腹腔（膀胱）内圧測定2</t>
    <phoneticPr fontId="2"/>
  </si>
  <si>
    <t>Ab15. 腹腔（膀胱）内圧測定3</t>
    <phoneticPr fontId="2"/>
  </si>
  <si>
    <t>(01)二次救命処置</t>
    <rPh sb="4" eb="6">
      <t>ニジ</t>
    </rPh>
    <rPh sb="6" eb="8">
      <t>キュウメイ</t>
    </rPh>
    <rPh sb="8" eb="10">
      <t>ショチ</t>
    </rPh>
    <phoneticPr fontId="2"/>
  </si>
  <si>
    <t>(01)気管切開（穿刺法は除く）</t>
    <phoneticPr fontId="2"/>
  </si>
  <si>
    <t>(02)輪状甲状間膜（靭帯）穿刺・切開あるいは代替的緊急気道確保</t>
    <phoneticPr fontId="2"/>
  </si>
  <si>
    <t>(03)同期電気ショック</t>
    <phoneticPr fontId="2"/>
  </si>
  <si>
    <t>(04)緊急ペーシング（経皮または経静脈ペーシング）</t>
    <phoneticPr fontId="2"/>
  </si>
  <si>
    <t>(05)開胸式心臓マッサージ</t>
    <phoneticPr fontId="2"/>
  </si>
  <si>
    <t>(06)大動脈遮断用バルーンカテーテル挿入</t>
    <phoneticPr fontId="2"/>
  </si>
  <si>
    <t>(07)心嚢穿刺・心嚢開窓術</t>
    <phoneticPr fontId="2"/>
  </si>
  <si>
    <t>(08)肺動脈カテーテル挿入</t>
    <phoneticPr fontId="2"/>
  </si>
  <si>
    <t>(09)PCPS導入・実施</t>
    <phoneticPr fontId="2"/>
  </si>
  <si>
    <t>(10)IABP導入・実施</t>
    <phoneticPr fontId="2"/>
  </si>
  <si>
    <t>(11)イレウス管挿入</t>
    <phoneticPr fontId="2"/>
  </si>
  <si>
    <t>(12)腹腔穿刺・洗浄</t>
    <phoneticPr fontId="2"/>
  </si>
  <si>
    <t>(13)消化管内視鏡</t>
    <phoneticPr fontId="2"/>
  </si>
  <si>
    <t>(14)SBチューブ挿入</t>
    <phoneticPr fontId="2"/>
  </si>
  <si>
    <t>(15)腹腔（膀胱）内圧測定</t>
    <phoneticPr fontId="2"/>
  </si>
  <si>
    <t>(16)頭蓋内圧（ICP）測定</t>
    <phoneticPr fontId="2"/>
  </si>
  <si>
    <t>(17)筋区画内圧測定</t>
    <phoneticPr fontId="2"/>
  </si>
  <si>
    <t>(18)減張切開</t>
    <phoneticPr fontId="2"/>
  </si>
  <si>
    <t>(19)緊急IVR</t>
    <phoneticPr fontId="2"/>
  </si>
  <si>
    <t>(20)全身麻酔</t>
    <phoneticPr fontId="2"/>
  </si>
  <si>
    <t>(02)緊急気管挿管（心肺停止例を除く）</t>
    <rPh sb="4" eb="6">
      <t>キンキュウ</t>
    </rPh>
    <rPh sb="11" eb="15">
      <t>シンパイテイシ</t>
    </rPh>
    <rPh sb="15" eb="16">
      <t>レイ</t>
    </rPh>
    <rPh sb="17" eb="18">
      <t>ノゾ</t>
    </rPh>
    <phoneticPr fontId="2"/>
  </si>
  <si>
    <t>Aa（必修項目）</t>
    <rPh sb="3" eb="5">
      <t>ヒッシュウ</t>
    </rPh>
    <rPh sb="5" eb="7">
      <t>コウモク</t>
    </rPh>
    <phoneticPr fontId="2"/>
  </si>
  <si>
    <t>Ab（経験が望ましい項目）</t>
    <rPh sb="3" eb="5">
      <t>ケイケン</t>
    </rPh>
    <rPh sb="6" eb="7">
      <t>ノゾ</t>
    </rPh>
    <rPh sb="10" eb="12">
      <t>コウモク</t>
    </rPh>
    <phoneticPr fontId="2"/>
  </si>
  <si>
    <t>CⅠ．急性疾病</t>
    <phoneticPr fontId="2"/>
  </si>
  <si>
    <t>CⅡ．外因性救急</t>
    <phoneticPr fontId="2"/>
  </si>
  <si>
    <t>C-Ⅲ．ショック</t>
    <phoneticPr fontId="2"/>
  </si>
  <si>
    <t>C-Ⅳ．来院時心肺停止（蘇生チームのリーダーを担当した症例）</t>
    <phoneticPr fontId="2"/>
  </si>
  <si>
    <t>Aa04. 胸腔ドレーン挿入1</t>
    <phoneticPr fontId="2"/>
  </si>
  <si>
    <t>Aa04. 胸腔ドレーン挿入2</t>
    <phoneticPr fontId="2"/>
  </si>
  <si>
    <t>Aa04. 胸腔ドレーン挿入3</t>
    <phoneticPr fontId="2"/>
  </si>
  <si>
    <t>Aa04. 胸腔ドレーン挿入4</t>
    <phoneticPr fontId="2"/>
  </si>
  <si>
    <t>Aa04. 胸腔ドレーン挿入5</t>
    <phoneticPr fontId="2"/>
  </si>
  <si>
    <t>Aa04. 胸腔ドレーン挿入予備</t>
    <rPh sb="14" eb="16">
      <t>ヨビ</t>
    </rPh>
    <phoneticPr fontId="2"/>
  </si>
  <si>
    <t>Aa05. 骨折整復・牽引・固定1</t>
    <phoneticPr fontId="2"/>
  </si>
  <si>
    <t>Aa05. 骨折整復・牽引・固定2</t>
    <phoneticPr fontId="2"/>
  </si>
  <si>
    <t>Aa05. 骨折整復・牽引・固定3</t>
    <phoneticPr fontId="2"/>
  </si>
  <si>
    <t>Aa05. 骨折整復・牽引・固定4</t>
    <phoneticPr fontId="2"/>
  </si>
  <si>
    <t>Aa05. 骨折整復・牽引・固定5</t>
    <phoneticPr fontId="2"/>
  </si>
  <si>
    <t>Aa05. 骨折整復・牽引・固定予備</t>
    <rPh sb="16" eb="18">
      <t>ヨビ</t>
    </rPh>
    <phoneticPr fontId="2"/>
  </si>
  <si>
    <t>Aa06. 汚染創への創傷処置1</t>
    <phoneticPr fontId="2"/>
  </si>
  <si>
    <t>Aa06. 汚染創への創傷処置2</t>
    <phoneticPr fontId="2"/>
  </si>
  <si>
    <t>Aa06. 汚染創への創傷処置3</t>
    <phoneticPr fontId="2"/>
  </si>
  <si>
    <t>Aa06. 汚染創への創傷処置4</t>
    <phoneticPr fontId="2"/>
  </si>
  <si>
    <t>Aa06. 汚染創への創傷処置5</t>
    <phoneticPr fontId="2"/>
  </si>
  <si>
    <t>Aa06. 汚染創への創傷処置予備</t>
    <rPh sb="15" eb="17">
      <t>ヨビ</t>
    </rPh>
    <phoneticPr fontId="2"/>
  </si>
  <si>
    <t>Aa07. 中毒に対する消化管除染1</t>
    <phoneticPr fontId="2"/>
  </si>
  <si>
    <t>Aa07. 中毒に対する消化管除染2</t>
    <phoneticPr fontId="2"/>
  </si>
  <si>
    <t>Aa07. 中毒に対する消化管除染3</t>
    <phoneticPr fontId="2"/>
  </si>
  <si>
    <t>Aa07. 中毒に対する消化管除染4</t>
    <phoneticPr fontId="2"/>
  </si>
  <si>
    <t>Aa07. 中毒に対する消化管除染5</t>
    <phoneticPr fontId="2"/>
  </si>
  <si>
    <t>Aa07. 中毒に対する消化管除染予備</t>
    <rPh sb="17" eb="19">
      <t>ヨビ</t>
    </rPh>
    <phoneticPr fontId="2"/>
  </si>
  <si>
    <t>Aa08. 中心静脈カテーテル挿入1</t>
    <rPh sb="6" eb="8">
      <t>チュウシン</t>
    </rPh>
    <rPh sb="8" eb="10">
      <t>ジョウミャク</t>
    </rPh>
    <rPh sb="15" eb="17">
      <t>ソウニュウ</t>
    </rPh>
    <phoneticPr fontId="2"/>
  </si>
  <si>
    <t>Aa08. 中心静脈カテーテル挿入2</t>
    <phoneticPr fontId="2"/>
  </si>
  <si>
    <t>Aa08. 中心静脈カテーテル挿入3</t>
    <phoneticPr fontId="2"/>
  </si>
  <si>
    <t>Aa08. 中心静脈カテーテル挿入4</t>
    <phoneticPr fontId="2"/>
  </si>
  <si>
    <t>Aa08. 中心静脈カテーテル挿入5</t>
    <phoneticPr fontId="2"/>
  </si>
  <si>
    <t>Aa08. 中心静脈カテーテル挿入予備</t>
    <rPh sb="17" eb="19">
      <t>ヨビ</t>
    </rPh>
    <phoneticPr fontId="2"/>
  </si>
  <si>
    <t>Aa09. 動脈圧測定カテーテル挿入1</t>
    <rPh sb="6" eb="7">
      <t>ドウ</t>
    </rPh>
    <rPh sb="7" eb="8">
      <t>ミャク</t>
    </rPh>
    <rPh sb="8" eb="9">
      <t>アツ</t>
    </rPh>
    <rPh sb="9" eb="11">
      <t>ソクテイ</t>
    </rPh>
    <rPh sb="16" eb="18">
      <t>ソウニュウ</t>
    </rPh>
    <phoneticPr fontId="2"/>
  </si>
  <si>
    <t>Aa09. 動脈圧測定カテーテル挿入2</t>
    <phoneticPr fontId="2"/>
  </si>
  <si>
    <t>Aa09. 動脈圧測定カテーテル挿入3</t>
    <phoneticPr fontId="2"/>
  </si>
  <si>
    <t>Aa09. 動脈圧測定カテーテル挿入4</t>
    <phoneticPr fontId="2"/>
  </si>
  <si>
    <t>Aa09. 動脈圧測定カテーテル挿入5</t>
    <phoneticPr fontId="2"/>
  </si>
  <si>
    <t>Aa09. 動脈圧測定カテーテル挿入予備</t>
    <rPh sb="18" eb="20">
      <t>ヨビ</t>
    </rPh>
    <phoneticPr fontId="2"/>
  </si>
  <si>
    <t>Aa10. 気管支ファイバースコピー(診断・治療)1</t>
    <rPh sb="6" eb="9">
      <t>キカンシ</t>
    </rPh>
    <rPh sb="19" eb="21">
      <t>シンダン</t>
    </rPh>
    <rPh sb="22" eb="24">
      <t>チリョウ</t>
    </rPh>
    <phoneticPr fontId="2"/>
  </si>
  <si>
    <t>Aa10. 気管支ファイバースコピー(診断・治療)2</t>
    <phoneticPr fontId="2"/>
  </si>
  <si>
    <t>Aa10. 気管支ファイバースコピー(診断・治療)3</t>
    <phoneticPr fontId="2"/>
  </si>
  <si>
    <t>Aa10. 気管支ファイバースコピー(診断・治療)4</t>
    <phoneticPr fontId="2"/>
  </si>
  <si>
    <t>Aa10. 気管支ファイバースコピー(診断・治療)5</t>
    <phoneticPr fontId="2"/>
  </si>
  <si>
    <t>Aa10. 気管支ファイバースコピー(診断・治療)予備</t>
    <rPh sb="25" eb="27">
      <t>ヨビ</t>
    </rPh>
    <phoneticPr fontId="2"/>
  </si>
  <si>
    <t>Aa11. 腰椎穿刺（腰椎麻酔・検案を除く）1</t>
    <rPh sb="6" eb="8">
      <t>ヨウツイ</t>
    </rPh>
    <rPh sb="8" eb="10">
      <t>センシ</t>
    </rPh>
    <rPh sb="11" eb="13">
      <t>ヨウツイ</t>
    </rPh>
    <rPh sb="13" eb="15">
      <t>マスイ</t>
    </rPh>
    <rPh sb="16" eb="18">
      <t>ケンアン</t>
    </rPh>
    <rPh sb="19" eb="20">
      <t>ノゾ</t>
    </rPh>
    <phoneticPr fontId="2"/>
  </si>
  <si>
    <t>Aa11. 腰椎穿刺（腰椎麻酔・検案を除く）2</t>
    <phoneticPr fontId="2"/>
  </si>
  <si>
    <t>Aa11. 腰椎穿刺（腰椎麻酔・検案を除く）3</t>
    <phoneticPr fontId="2"/>
  </si>
  <si>
    <t>Aa11. 腰椎穿刺（腰椎麻酔・検案を除く）4</t>
    <phoneticPr fontId="2"/>
  </si>
  <si>
    <t>Aa11. 腰椎穿刺（腰椎麻酔・検案を除く）5</t>
    <phoneticPr fontId="2"/>
  </si>
  <si>
    <t>Aa11. 腰椎穿刺（腰椎麻酔・検案を除く）予備</t>
    <rPh sb="22" eb="24">
      <t>ヨビ</t>
    </rPh>
    <phoneticPr fontId="2"/>
  </si>
  <si>
    <t>Aa12. 人工呼吸器管理1</t>
    <rPh sb="6" eb="8">
      <t>ジンコウ</t>
    </rPh>
    <rPh sb="8" eb="10">
      <t>コキュウ</t>
    </rPh>
    <rPh sb="10" eb="11">
      <t>キ</t>
    </rPh>
    <rPh sb="11" eb="13">
      <t>カンリ</t>
    </rPh>
    <phoneticPr fontId="2"/>
  </si>
  <si>
    <t>Aa12. 人工呼吸器管理2</t>
    <phoneticPr fontId="2"/>
  </si>
  <si>
    <t>Aa12. 人工呼吸器管理3</t>
    <phoneticPr fontId="2"/>
  </si>
  <si>
    <t>Aa12. 人工呼吸器管理4</t>
    <phoneticPr fontId="2"/>
  </si>
  <si>
    <t>Aa12. 人工呼吸器管理5</t>
    <phoneticPr fontId="2"/>
  </si>
  <si>
    <t>Aa12. 人工呼吸器管理予備</t>
    <rPh sb="13" eb="15">
      <t>ヨビ</t>
    </rPh>
    <phoneticPr fontId="2"/>
  </si>
  <si>
    <t>Aa13. 緊急血液浄化1</t>
    <rPh sb="6" eb="8">
      <t>キンキュウ</t>
    </rPh>
    <rPh sb="8" eb="10">
      <t>ケツエキ</t>
    </rPh>
    <rPh sb="10" eb="12">
      <t>ジョウカ</t>
    </rPh>
    <phoneticPr fontId="2"/>
  </si>
  <si>
    <t>Aa13. 緊急血液浄化2</t>
    <phoneticPr fontId="2"/>
  </si>
  <si>
    <t>Aa13. 緊急血液浄化3</t>
    <phoneticPr fontId="2"/>
  </si>
  <si>
    <t>Aa13. 緊急血液浄化4</t>
    <phoneticPr fontId="2"/>
  </si>
  <si>
    <t>Aa13. 緊急血液浄化5</t>
    <phoneticPr fontId="2"/>
  </si>
  <si>
    <t>Aa13. 緊急血液浄化予備</t>
    <rPh sb="12" eb="14">
      <t>ヨビ</t>
    </rPh>
    <phoneticPr fontId="2"/>
  </si>
  <si>
    <t>Ab20. 全身麻酔2</t>
    <phoneticPr fontId="2"/>
  </si>
  <si>
    <t>Ab20. 全身麻酔3</t>
    <phoneticPr fontId="2"/>
  </si>
  <si>
    <r>
      <t xml:space="preserve">Aa03. </t>
    </r>
    <r>
      <rPr>
        <sz val="11"/>
        <color indexed="9"/>
        <rFont val="平成明朝"/>
        <family val="3"/>
        <charset val="128"/>
      </rPr>
      <t>外傷におけるFAST</t>
    </r>
    <r>
      <rPr>
        <sz val="8"/>
        <color indexed="9"/>
        <rFont val="平成明朝"/>
        <family val="3"/>
        <charset val="128"/>
      </rPr>
      <t>(Focused Assessment with Sonography for Trauma)</t>
    </r>
    <r>
      <rPr>
        <sz val="11"/>
        <color indexed="9"/>
        <rFont val="平成明朝"/>
        <family val="3"/>
        <charset val="128"/>
      </rPr>
      <t>3</t>
    </r>
    <phoneticPr fontId="2"/>
  </si>
  <si>
    <r>
      <t xml:space="preserve">Aa03. </t>
    </r>
    <r>
      <rPr>
        <sz val="11"/>
        <color indexed="9"/>
        <rFont val="平成明朝"/>
        <family val="3"/>
        <charset val="128"/>
      </rPr>
      <t>外傷におけるFAST</t>
    </r>
    <r>
      <rPr>
        <sz val="8"/>
        <color indexed="9"/>
        <rFont val="平成明朝"/>
        <family val="3"/>
        <charset val="128"/>
      </rPr>
      <t>(Focused Assessment with Sonography for Trauma)</t>
    </r>
    <r>
      <rPr>
        <sz val="11"/>
        <color indexed="9"/>
        <rFont val="平成明朝"/>
        <family val="3"/>
        <charset val="128"/>
      </rPr>
      <t>4</t>
    </r>
    <phoneticPr fontId="2"/>
  </si>
  <si>
    <r>
      <t xml:space="preserve">Aa03. </t>
    </r>
    <r>
      <rPr>
        <sz val="11"/>
        <color indexed="9"/>
        <rFont val="平成明朝"/>
        <family val="3"/>
        <charset val="128"/>
      </rPr>
      <t>外傷におけるFAST</t>
    </r>
    <r>
      <rPr>
        <sz val="8"/>
        <color indexed="9"/>
        <rFont val="平成明朝"/>
        <family val="3"/>
        <charset val="128"/>
      </rPr>
      <t>(Focused Assessment with Sonography for Trauma)</t>
    </r>
    <r>
      <rPr>
        <sz val="11"/>
        <color indexed="9"/>
        <rFont val="平成明朝"/>
        <family val="3"/>
        <charset val="128"/>
      </rPr>
      <t>5</t>
    </r>
    <phoneticPr fontId="2"/>
  </si>
  <si>
    <r>
      <t xml:space="preserve">Aa03. </t>
    </r>
    <r>
      <rPr>
        <sz val="11"/>
        <color indexed="9"/>
        <rFont val="平成明朝"/>
        <family val="3"/>
        <charset val="128"/>
      </rPr>
      <t>外傷におけるFAST</t>
    </r>
    <r>
      <rPr>
        <sz val="8"/>
        <color indexed="9"/>
        <rFont val="平成明朝"/>
        <family val="3"/>
        <charset val="128"/>
      </rPr>
      <t>(Focused Assessment with Sonography for Trauma)</t>
    </r>
    <r>
      <rPr>
        <sz val="11"/>
        <color indexed="9"/>
        <rFont val="平成明朝"/>
        <family val="3"/>
        <charset val="128"/>
      </rPr>
      <t>予備</t>
    </r>
    <rPh sb="63" eb="65">
      <t>ヨビ</t>
    </rPh>
    <phoneticPr fontId="2"/>
  </si>
  <si>
    <t>C2. 外因性救急01. 外傷　　頭部外傷1</t>
    <phoneticPr fontId="2"/>
  </si>
  <si>
    <t>C2. 外因性救急01. 外傷　　頭部外傷2</t>
    <phoneticPr fontId="2"/>
  </si>
  <si>
    <t>C2. 外因性救急01. 外傷　　頭部外傷3</t>
    <phoneticPr fontId="2"/>
  </si>
  <si>
    <t>C2. 外因性救急02. 外傷　　脊椎・脊髄外傷1</t>
    <phoneticPr fontId="2"/>
  </si>
  <si>
    <t>C2. 外因性救急02. 外傷　　脊椎・脊髄外傷2</t>
    <phoneticPr fontId="2"/>
  </si>
  <si>
    <t>C2. 外因性救急02. 外傷　　脊椎・脊髄外傷3</t>
    <phoneticPr fontId="2"/>
  </si>
  <si>
    <t>C2. 外因性救急03. 外傷　　顔面・頸部外傷1</t>
    <rPh sb="17" eb="19">
      <t>ガンメン</t>
    </rPh>
    <rPh sb="20" eb="22">
      <t>ケイブ</t>
    </rPh>
    <phoneticPr fontId="2"/>
  </si>
  <si>
    <t>C2. 外因性救急03. 外傷　　顔面・頸部外傷2</t>
    <phoneticPr fontId="2"/>
  </si>
  <si>
    <t>C2. 外因性救急03. 外傷　　顔面・頸部外傷3</t>
    <phoneticPr fontId="2"/>
  </si>
  <si>
    <t>C2. 外因性救急04. 外傷　　胸部外傷1</t>
    <rPh sb="17" eb="19">
      <t>キョウブ</t>
    </rPh>
    <phoneticPr fontId="2"/>
  </si>
  <si>
    <t>C2. 外因性救急04. 外傷　　胸部外傷2</t>
    <phoneticPr fontId="2"/>
  </si>
  <si>
    <t>C2. 外因性救急04. 外傷　　胸部外傷3</t>
    <phoneticPr fontId="2"/>
  </si>
  <si>
    <t>C2. 外因性救急05. 外傷　　腹部外傷1</t>
    <rPh sb="17" eb="19">
      <t>フクブ</t>
    </rPh>
    <phoneticPr fontId="2"/>
  </si>
  <si>
    <t>C2. 外因性救急05. 外傷　　腹部外傷2</t>
    <phoneticPr fontId="2"/>
  </si>
  <si>
    <t>C2. 外因性救急05. 外傷　　腹部外傷3</t>
    <phoneticPr fontId="2"/>
  </si>
  <si>
    <t>C2. 外因性救急06. 外傷　　骨盤・四肢外傷1</t>
    <rPh sb="17" eb="19">
      <t>コツバン</t>
    </rPh>
    <rPh sb="20" eb="22">
      <t>シシ</t>
    </rPh>
    <phoneticPr fontId="2"/>
  </si>
  <si>
    <t>C2. 外因性救急06. 外傷　　骨盤・四肢外傷2</t>
    <phoneticPr fontId="2"/>
  </si>
  <si>
    <t>C2. 外因性救急06. 外傷　　骨盤・四肢外傷3</t>
    <phoneticPr fontId="2"/>
  </si>
  <si>
    <t>C2. 外因性救急07. 外傷　　多発外傷1</t>
    <rPh sb="17" eb="19">
      <t>タハツ</t>
    </rPh>
    <phoneticPr fontId="2"/>
  </si>
  <si>
    <t>C2. 外因性救急07. 外傷　　多発外傷2</t>
    <rPh sb="17" eb="19">
      <t>タハツ</t>
    </rPh>
    <phoneticPr fontId="2"/>
  </si>
  <si>
    <t>C2. 外因性救急07. 外傷　　多発外傷3</t>
    <rPh sb="17" eb="19">
      <t>タハツ</t>
    </rPh>
    <phoneticPr fontId="2"/>
  </si>
  <si>
    <t>C2. 外因性救急08. 重症熱傷（電撃症・化学損傷含む）1</t>
    <rPh sb="13" eb="15">
      <t>ジュウショウ</t>
    </rPh>
    <rPh sb="18" eb="20">
      <t>デンゲキ</t>
    </rPh>
    <rPh sb="20" eb="21">
      <t>ショウ</t>
    </rPh>
    <rPh sb="22" eb="24">
      <t>カガク</t>
    </rPh>
    <rPh sb="24" eb="26">
      <t>ソンショウ</t>
    </rPh>
    <rPh sb="26" eb="27">
      <t>フク</t>
    </rPh>
    <phoneticPr fontId="2"/>
  </si>
  <si>
    <t>C2. 外因性救急08. 重症熱傷（電撃症・化学損傷含む）2</t>
    <rPh sb="13" eb="15">
      <t>ジュウショウ</t>
    </rPh>
    <rPh sb="18" eb="20">
      <t>デンゲキ</t>
    </rPh>
    <rPh sb="20" eb="21">
      <t>ショウ</t>
    </rPh>
    <rPh sb="22" eb="24">
      <t>カガク</t>
    </rPh>
    <rPh sb="24" eb="26">
      <t>ソンショウ</t>
    </rPh>
    <rPh sb="26" eb="27">
      <t>フク</t>
    </rPh>
    <phoneticPr fontId="2"/>
  </si>
  <si>
    <t>C2. 外因性救急08. 重症熱傷（電撃症・化学損傷含む）3</t>
    <rPh sb="13" eb="15">
      <t>ジュウショウ</t>
    </rPh>
    <rPh sb="18" eb="20">
      <t>デンゲキ</t>
    </rPh>
    <rPh sb="20" eb="21">
      <t>ショウ</t>
    </rPh>
    <rPh sb="22" eb="24">
      <t>カガク</t>
    </rPh>
    <rPh sb="24" eb="26">
      <t>ソンショウ</t>
    </rPh>
    <rPh sb="26" eb="27">
      <t>フク</t>
    </rPh>
    <phoneticPr fontId="2"/>
  </si>
  <si>
    <t>C2. 外因性救急09. 急性中毒1</t>
    <phoneticPr fontId="2"/>
  </si>
  <si>
    <t>C2. 外因性救急09. 急性中毒2</t>
    <phoneticPr fontId="2"/>
  </si>
  <si>
    <t>C2. 外因性救急09. 急性中毒3</t>
    <phoneticPr fontId="2"/>
  </si>
  <si>
    <t>C2. 外因性救急10. 特殊感染症1</t>
    <rPh sb="13" eb="15">
      <t>トクシュ</t>
    </rPh>
    <rPh sb="15" eb="18">
      <t>カンセンショウ</t>
    </rPh>
    <phoneticPr fontId="2"/>
  </si>
  <si>
    <t>C2. 外因性救急10. 特殊感染症2</t>
    <rPh sb="13" eb="15">
      <t>トクシュ</t>
    </rPh>
    <rPh sb="15" eb="18">
      <t>カンセンショウ</t>
    </rPh>
    <phoneticPr fontId="2"/>
  </si>
  <si>
    <t>C2. 外因性救急10. 特殊感染症3</t>
    <rPh sb="13" eb="15">
      <t>トクシュ</t>
    </rPh>
    <rPh sb="15" eb="18">
      <t>カンセンショウ</t>
    </rPh>
    <phoneticPr fontId="2"/>
  </si>
  <si>
    <t>C2. 外因性救急11. 環境障害（熱中症・低体温症・減圧症等）1</t>
    <rPh sb="13" eb="15">
      <t>カンキョウ</t>
    </rPh>
    <rPh sb="15" eb="17">
      <t>ショウガイ</t>
    </rPh>
    <rPh sb="18" eb="20">
      <t>ネッチュウ</t>
    </rPh>
    <rPh sb="30" eb="31">
      <t>ナド</t>
    </rPh>
    <phoneticPr fontId="2"/>
  </si>
  <si>
    <t>C2. 外因性救急11. 環境障害（熱中症・低体温症・減圧症等）2</t>
    <rPh sb="13" eb="15">
      <t>カンキョウ</t>
    </rPh>
    <rPh sb="15" eb="17">
      <t>ショウガイ</t>
    </rPh>
    <rPh sb="18" eb="20">
      <t>ネッチュウ</t>
    </rPh>
    <rPh sb="30" eb="31">
      <t>ナド</t>
    </rPh>
    <phoneticPr fontId="2"/>
  </si>
  <si>
    <t>C2. 外因性救急11. 環境障害（熱中症・低体温症・減圧症等）3</t>
    <rPh sb="13" eb="15">
      <t>カンキョウ</t>
    </rPh>
    <rPh sb="15" eb="17">
      <t>ショウガイ</t>
    </rPh>
    <rPh sb="18" eb="20">
      <t>ネッチュウ</t>
    </rPh>
    <rPh sb="30" eb="31">
      <t>ナド</t>
    </rPh>
    <phoneticPr fontId="2"/>
  </si>
  <si>
    <t>C2. 外因性救急12. 異物・窒息・溺水・刺咬症1</t>
    <rPh sb="13" eb="15">
      <t>イブツ</t>
    </rPh>
    <rPh sb="16" eb="18">
      <t>チッソク</t>
    </rPh>
    <rPh sb="19" eb="20">
      <t>デキ</t>
    </rPh>
    <rPh sb="20" eb="21">
      <t>スイ</t>
    </rPh>
    <rPh sb="22" eb="23">
      <t>サ</t>
    </rPh>
    <rPh sb="23" eb="24">
      <t>カ</t>
    </rPh>
    <rPh sb="24" eb="25">
      <t>ショウ</t>
    </rPh>
    <phoneticPr fontId="2"/>
  </si>
  <si>
    <t>C2. 外因性救急12. 異物・窒息・溺水・刺咬症2</t>
    <rPh sb="13" eb="15">
      <t>イブツ</t>
    </rPh>
    <rPh sb="16" eb="18">
      <t>チッソク</t>
    </rPh>
    <rPh sb="19" eb="20">
      <t>デキ</t>
    </rPh>
    <rPh sb="20" eb="21">
      <t>スイ</t>
    </rPh>
    <rPh sb="22" eb="23">
      <t>サ</t>
    </rPh>
    <rPh sb="23" eb="24">
      <t>カ</t>
    </rPh>
    <rPh sb="24" eb="25">
      <t>ショウ</t>
    </rPh>
    <phoneticPr fontId="2"/>
  </si>
  <si>
    <t>C2. 外因性救急12. 異物・窒息・溺水・刺咬症3</t>
    <rPh sb="13" eb="15">
      <t>イブツ</t>
    </rPh>
    <rPh sb="16" eb="18">
      <t>チッソク</t>
    </rPh>
    <rPh sb="19" eb="20">
      <t>デキ</t>
    </rPh>
    <rPh sb="20" eb="21">
      <t>スイ</t>
    </rPh>
    <rPh sb="22" eb="23">
      <t>サ</t>
    </rPh>
    <rPh sb="23" eb="24">
      <t>カ</t>
    </rPh>
    <rPh sb="24" eb="25">
      <t>ショウ</t>
    </rPh>
    <phoneticPr fontId="2"/>
  </si>
  <si>
    <t>(03)外傷におけるFAST(Focused Assessment with Sonography for Trauma)</t>
    <rPh sb="4" eb="6">
      <t>ガイショウ</t>
    </rPh>
    <phoneticPr fontId="2"/>
  </si>
  <si>
    <t>(04)胸腔ドレーン挿入</t>
    <rPh sb="4" eb="5">
      <t>キョウ</t>
    </rPh>
    <rPh sb="5" eb="6">
      <t>コウ</t>
    </rPh>
    <rPh sb="10" eb="12">
      <t>ソウニュウ</t>
    </rPh>
    <phoneticPr fontId="2"/>
  </si>
  <si>
    <t>(05)骨折整復・牽引・固定</t>
    <phoneticPr fontId="2"/>
  </si>
  <si>
    <t>(06)汚染創への創傷処置</t>
    <rPh sb="4" eb="6">
      <t>オセン</t>
    </rPh>
    <rPh sb="6" eb="7">
      <t>ソウ</t>
    </rPh>
    <rPh sb="9" eb="11">
      <t>ソウショウ</t>
    </rPh>
    <rPh sb="11" eb="13">
      <t>ショチ</t>
    </rPh>
    <phoneticPr fontId="2"/>
  </si>
  <si>
    <t>(07)中毒に対する消化管除染</t>
    <rPh sb="4" eb="6">
      <t>チュウドク</t>
    </rPh>
    <rPh sb="7" eb="8">
      <t>タイ</t>
    </rPh>
    <rPh sb="10" eb="13">
      <t>ショウカカン</t>
    </rPh>
    <rPh sb="13" eb="15">
      <t>ジョセン</t>
    </rPh>
    <phoneticPr fontId="2"/>
  </si>
  <si>
    <t>(08)中心静脈カテーテル挿入</t>
    <rPh sb="4" eb="6">
      <t>チュウシン</t>
    </rPh>
    <rPh sb="6" eb="8">
      <t>ジョウミャク</t>
    </rPh>
    <rPh sb="13" eb="15">
      <t>ソウニュウ</t>
    </rPh>
    <phoneticPr fontId="2"/>
  </si>
  <si>
    <t>(09)動脈圧測定カテーテル挿入</t>
    <rPh sb="4" eb="6">
      <t>ドウミャク</t>
    </rPh>
    <rPh sb="6" eb="7">
      <t>アツ</t>
    </rPh>
    <rPh sb="7" eb="9">
      <t>ソクテイ</t>
    </rPh>
    <rPh sb="14" eb="16">
      <t>ソウニュウ</t>
    </rPh>
    <phoneticPr fontId="2"/>
  </si>
  <si>
    <t>(10)気管支ファイバースコピー(診断・治療)</t>
    <phoneticPr fontId="2"/>
  </si>
  <si>
    <t>(11)腰椎穿刺（腰椎麻酔・検案を除く）</t>
    <phoneticPr fontId="2"/>
  </si>
  <si>
    <t>(12)人工呼吸器管理</t>
    <phoneticPr fontId="2"/>
  </si>
  <si>
    <t>(13)緊急血液浄化</t>
    <phoneticPr fontId="2"/>
  </si>
  <si>
    <t xml:space="preserve">年月日
(西暦)
</t>
    <rPh sb="0" eb="3">
      <t>ネンガッピ</t>
    </rPh>
    <phoneticPr fontId="2"/>
  </si>
  <si>
    <t>現在の所属病院・科（部）【例】某病院・救命救急センター</t>
    <rPh sb="0" eb="2">
      <t>ゲンザイ</t>
    </rPh>
    <phoneticPr fontId="2"/>
  </si>
  <si>
    <t>（専門医書式第5号）</t>
    <phoneticPr fontId="2"/>
  </si>
  <si>
    <t>A（手技）は施行日</t>
    <phoneticPr fontId="2"/>
  </si>
  <si>
    <t>C（症例）は初療または入院日</t>
    <phoneticPr fontId="2"/>
  </si>
  <si>
    <t>(01) 神経系疾患</t>
    <phoneticPr fontId="2"/>
  </si>
  <si>
    <t>(02)心・血管系疾患</t>
    <rPh sb="4" eb="5">
      <t>シン</t>
    </rPh>
    <rPh sb="6" eb="9">
      <t>ケッカンケイ</t>
    </rPh>
    <rPh sb="9" eb="11">
      <t>シッカン</t>
    </rPh>
    <phoneticPr fontId="2"/>
  </si>
  <si>
    <t>(03)呼吸器系疾患</t>
    <rPh sb="4" eb="7">
      <t>コキュウキ</t>
    </rPh>
    <rPh sb="7" eb="8">
      <t>ケイ</t>
    </rPh>
    <rPh sb="8" eb="10">
      <t>シッカン</t>
    </rPh>
    <phoneticPr fontId="2"/>
  </si>
  <si>
    <t>(04)消化器系疾患</t>
    <rPh sb="4" eb="6">
      <t>ショウカ</t>
    </rPh>
    <rPh sb="6" eb="7">
      <t>キ</t>
    </rPh>
    <rPh sb="7" eb="8">
      <t>ケイ</t>
    </rPh>
    <rPh sb="8" eb="10">
      <t>シッカン</t>
    </rPh>
    <phoneticPr fontId="2"/>
  </si>
  <si>
    <t>(05)代謝・内分泌系疾患</t>
    <rPh sb="4" eb="6">
      <t>タイシャ</t>
    </rPh>
    <rPh sb="7" eb="10">
      <t>ナイブンピツ</t>
    </rPh>
    <rPh sb="10" eb="11">
      <t>ケイ</t>
    </rPh>
    <rPh sb="11" eb="13">
      <t>シッカン</t>
    </rPh>
    <phoneticPr fontId="2"/>
  </si>
  <si>
    <t>(06)泌尿器・生殖器系疾患</t>
    <rPh sb="4" eb="7">
      <t>ヒニョウキ</t>
    </rPh>
    <rPh sb="8" eb="11">
      <t>セイショクキ</t>
    </rPh>
    <rPh sb="11" eb="12">
      <t>ケイ</t>
    </rPh>
    <rPh sb="12" eb="14">
      <t>シッカン</t>
    </rPh>
    <phoneticPr fontId="2"/>
  </si>
  <si>
    <t>(07)血液・免疫系疾患</t>
    <rPh sb="4" eb="6">
      <t>ケツエキ</t>
    </rPh>
    <rPh sb="7" eb="10">
      <t>メンエキケイ</t>
    </rPh>
    <rPh sb="10" eb="12">
      <t>シッカン</t>
    </rPh>
    <phoneticPr fontId="2"/>
  </si>
  <si>
    <t>(08)運動器系疾患</t>
    <rPh sb="4" eb="6">
      <t>ウンドウ</t>
    </rPh>
    <rPh sb="6" eb="7">
      <t>キ</t>
    </rPh>
    <rPh sb="7" eb="8">
      <t>ケイ</t>
    </rPh>
    <rPh sb="8" eb="10">
      <t>シッカン</t>
    </rPh>
    <phoneticPr fontId="2"/>
  </si>
  <si>
    <t>(09)重症感染症</t>
    <rPh sb="4" eb="6">
      <t>ジュウショウ</t>
    </rPh>
    <rPh sb="6" eb="9">
      <t>カンセンショウ</t>
    </rPh>
    <phoneticPr fontId="2"/>
  </si>
  <si>
    <t>(10)多臓器障害</t>
    <rPh sb="4" eb="7">
      <t>タゾウキ</t>
    </rPh>
    <rPh sb="7" eb="9">
      <t>ショウガイ</t>
    </rPh>
    <phoneticPr fontId="2"/>
  </si>
  <si>
    <t>(01)外傷　 頭部外傷</t>
    <rPh sb="8" eb="10">
      <t>トウブ</t>
    </rPh>
    <rPh sb="10" eb="12">
      <t>ガイショウ</t>
    </rPh>
    <phoneticPr fontId="2"/>
  </si>
  <si>
    <t>(02)外傷　 脊椎・脊髄外傷</t>
    <rPh sb="8" eb="10">
      <t>セキツイ</t>
    </rPh>
    <rPh sb="11" eb="13">
      <t>セキズイ</t>
    </rPh>
    <rPh sb="13" eb="15">
      <t>ガイショウ</t>
    </rPh>
    <phoneticPr fontId="2"/>
  </si>
  <si>
    <t>(03)外傷　 顔面・頸部外傷</t>
    <rPh sb="8" eb="10">
      <t>ガンメン</t>
    </rPh>
    <rPh sb="11" eb="13">
      <t>ケイブ</t>
    </rPh>
    <rPh sb="13" eb="15">
      <t>ガイショウ</t>
    </rPh>
    <phoneticPr fontId="2"/>
  </si>
  <si>
    <t>(04)外傷　 胸部外傷</t>
    <rPh sb="8" eb="10">
      <t>キョウブ</t>
    </rPh>
    <rPh sb="10" eb="12">
      <t>ガイショウ</t>
    </rPh>
    <phoneticPr fontId="2"/>
  </si>
  <si>
    <t>(05)外傷　 腹部外傷</t>
    <rPh sb="8" eb="10">
      <t>フクブ</t>
    </rPh>
    <rPh sb="10" eb="12">
      <t>ガイショウ</t>
    </rPh>
    <phoneticPr fontId="2"/>
  </si>
  <si>
    <t>(06)外傷　 骨盤・四肢外傷</t>
    <rPh sb="8" eb="10">
      <t>コツバン</t>
    </rPh>
    <rPh sb="11" eb="13">
      <t>シシ</t>
    </rPh>
    <rPh sb="13" eb="15">
      <t>ガイショウ</t>
    </rPh>
    <phoneticPr fontId="2"/>
  </si>
  <si>
    <t>(07)外傷　 多発外傷</t>
    <rPh sb="8" eb="10">
      <t>タハツ</t>
    </rPh>
    <rPh sb="10" eb="12">
      <t>ガイショウ</t>
    </rPh>
    <phoneticPr fontId="2"/>
  </si>
  <si>
    <t>(08)重症熱傷（電撃症・化学損傷含む）</t>
    <phoneticPr fontId="2"/>
  </si>
  <si>
    <t>(09)急性中毒</t>
    <phoneticPr fontId="2"/>
  </si>
  <si>
    <t>(10)特殊感染症</t>
    <phoneticPr fontId="2"/>
  </si>
  <si>
    <t>(11)環境障害（熱中症・低体温症・減圧症等）</t>
    <phoneticPr fontId="2"/>
  </si>
  <si>
    <t>(12)異物・窒息・溺水・刺咬症</t>
    <phoneticPr fontId="2"/>
  </si>
  <si>
    <t>指導者名</t>
    <rPh sb="0" eb="2">
      <t>シドウ</t>
    </rPh>
    <rPh sb="2" eb="3">
      <t>シャ</t>
    </rPh>
    <rPh sb="3" eb="4">
      <t>メイ</t>
    </rPh>
    <phoneticPr fontId="2"/>
  </si>
  <si>
    <t>指導者印</t>
    <rPh sb="0" eb="3">
      <t>シドウシャ</t>
    </rPh>
    <rPh sb="3" eb="4">
      <t>イン</t>
    </rPh>
    <phoneticPr fontId="2"/>
  </si>
  <si>
    <r>
      <t xml:space="preserve">　　指導者名
</t>
    </r>
    <r>
      <rPr>
        <sz val="9"/>
        <color indexed="9"/>
        <rFont val="平成明朝"/>
        <family val="3"/>
        <charset val="128"/>
      </rPr>
      <t>（指導者とは申請時に当該施設に勤務する救急科専門医もしくは認証資格者）</t>
    </r>
    <rPh sb="8" eb="11">
      <t>シドウシャ</t>
    </rPh>
    <rPh sb="13" eb="15">
      <t>シンセイ</t>
    </rPh>
    <rPh sb="15" eb="16">
      <t>ジ</t>
    </rPh>
    <rPh sb="17" eb="19">
      <t>トウガイ</t>
    </rPh>
    <rPh sb="19" eb="21">
      <t>シセツ</t>
    </rPh>
    <rPh sb="22" eb="24">
      <t>キンム</t>
    </rPh>
    <rPh sb="26" eb="28">
      <t>キュウキュウ</t>
    </rPh>
    <rPh sb="28" eb="29">
      <t>カ</t>
    </rPh>
    <rPh sb="29" eb="32">
      <t>センモンイ</t>
    </rPh>
    <rPh sb="36" eb="38">
      <t>ニンショウ</t>
    </rPh>
    <rPh sb="38" eb="41">
      <t>シカクシャ</t>
    </rPh>
    <phoneticPr fontId="2"/>
  </si>
  <si>
    <r>
      <t xml:space="preserve">Aa03. </t>
    </r>
    <r>
      <rPr>
        <sz val="11"/>
        <color indexed="9"/>
        <rFont val="平成明朝"/>
        <family val="3"/>
        <charset val="128"/>
      </rPr>
      <t>外傷におけるFAST</t>
    </r>
    <r>
      <rPr>
        <sz val="8"/>
        <color indexed="9"/>
        <rFont val="平成明朝"/>
        <family val="3"/>
        <charset val="128"/>
      </rPr>
      <t>(Focused Assessment with Sonography for Trauma)</t>
    </r>
    <r>
      <rPr>
        <sz val="11"/>
        <color indexed="9"/>
        <rFont val="平成明朝"/>
        <family val="3"/>
        <charset val="128"/>
      </rPr>
      <t>1</t>
    </r>
    <phoneticPr fontId="2"/>
  </si>
  <si>
    <r>
      <t xml:space="preserve">Aa03. </t>
    </r>
    <r>
      <rPr>
        <sz val="11"/>
        <color indexed="9"/>
        <rFont val="平成明朝"/>
        <family val="3"/>
        <charset val="128"/>
      </rPr>
      <t>外傷におけるFAST</t>
    </r>
    <r>
      <rPr>
        <sz val="8"/>
        <color indexed="9"/>
        <rFont val="平成明朝"/>
        <family val="3"/>
        <charset val="128"/>
      </rPr>
      <t>(Focused Assessment with Sonography for Trauma)</t>
    </r>
    <r>
      <rPr>
        <sz val="11"/>
        <color indexed="9"/>
        <rFont val="平成明朝"/>
        <family val="3"/>
        <charset val="128"/>
      </rPr>
      <t>2</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</si>
</sst>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m/d"/>
    <numFmt numFmtId="178" formatCode="0_ "/>
    <numFmt numFmtId="179" formatCode="yyyy\/m\/d"/>
    <numFmt numFmtId="180" formatCode="0_);[Red]\(0\)"/>
    <numFmt numFmtId="192" formatCode="0_ ;[Red]\-0\ "/>
  </numFmts>
  <fonts count="20">
    <font>
      <sz val="12"/>
      <name val="Osaka"/>
      <family val="3"/>
      <charset val="128"/>
    </font>
    <font>
      <sz val="12"/>
      <name val="Osaka"/>
      <family val="3"/>
      <charset val="128"/>
    </font>
    <font>
      <sz val="6"/>
      <name val="Osaka"/>
      <family val="3"/>
      <charset val="128"/>
    </font>
    <font>
      <sz val="12"/>
      <name val="平成明朝"/>
      <family val="3"/>
      <charset val="128"/>
    </font>
    <font>
      <sz val="12"/>
      <color indexed="9"/>
      <name val="平成明朝"/>
      <family val="3"/>
      <charset val="128"/>
    </font>
    <font>
      <sz val="14"/>
      <color indexed="9"/>
      <name val="平成明朝"/>
      <family val="3"/>
      <charset val="128"/>
    </font>
    <font>
      <sz val="18"/>
      <color indexed="9"/>
      <name val="平成明朝"/>
      <family val="3"/>
      <charset val="128"/>
    </font>
    <font>
      <sz val="18"/>
      <name val="平成明朝"/>
      <family val="3"/>
      <charset val="128"/>
    </font>
    <font>
      <sz val="24"/>
      <color indexed="9"/>
      <name val="平成角ゴシック"/>
      <family val="3"/>
      <charset val="128"/>
    </font>
    <font>
      <sz val="14"/>
      <name val="平成明朝"/>
      <family val="3"/>
      <charset val="128"/>
    </font>
    <font>
      <sz val="11"/>
      <color indexed="9"/>
      <name val="平成明朝"/>
      <family val="3"/>
      <charset val="128"/>
    </font>
    <font>
      <sz val="14"/>
      <color indexed="63"/>
      <name val="平成明朝"/>
      <family val="3"/>
      <charset val="128"/>
    </font>
    <font>
      <sz val="16"/>
      <name val="ＭＳ ゴシック"/>
      <family val="3"/>
      <charset val="128"/>
    </font>
    <font>
      <sz val="18"/>
      <name val="ＭＳ ゴシック"/>
      <family val="3"/>
      <charset val="128"/>
    </font>
    <font>
      <sz val="12"/>
      <name val="ＭＳ ゴシック"/>
      <family val="3"/>
      <charset val="128"/>
    </font>
    <font>
      <b/>
      <sz val="22"/>
      <name val="ＭＳ ゴシック"/>
      <family val="3"/>
      <charset val="128"/>
    </font>
    <font>
      <sz val="14"/>
      <name val="ＭＳ ゴシック"/>
      <family val="3"/>
      <charset val="128"/>
    </font>
    <font>
      <sz val="8"/>
      <color indexed="9"/>
      <name val="平成明朝"/>
      <family val="3"/>
      <charset val="128"/>
    </font>
    <font>
      <b/>
      <sz val="20"/>
      <name val="ＭＳ ゴシック"/>
      <family val="3"/>
      <charset val="128"/>
    </font>
    <font>
      <sz val="9"/>
      <color indexed="9"/>
      <name val="平成明朝"/>
      <family val="3"/>
      <charset val="128"/>
    </font>
  </fonts>
  <fills count="4">
    <fill>
      <patternFill patternType="none"/>
    </fill>
    <fill>
      <patternFill patternType="gray125"/>
    </fill>
    <fill>
      <patternFill patternType="solid">
        <fgColor indexed="9"/>
        <bgColor indexed="64"/>
      </patternFill>
    </fill>
    <fill>
      <patternFill patternType="solid">
        <fgColor indexed="63"/>
        <bgColor indexed="64"/>
      </patternFill>
    </fill>
  </fills>
  <borders count="24">
    <border>
      <left/>
      <right/>
      <top/>
      <bottom/>
      <diagonal/>
    </border>
    <border>
      <left style="hair">
        <color indexed="64"/>
      </left>
      <right style="hair">
        <color indexed="64"/>
      </right>
      <top style="hair">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hair">
        <color indexed="9"/>
      </bottom>
      <diagonal/>
    </border>
    <border>
      <left/>
      <right/>
      <top style="thin">
        <color indexed="9"/>
      </top>
      <bottom style="hair">
        <color indexed="9"/>
      </bottom>
      <diagonal/>
    </border>
    <border>
      <left/>
      <right style="thin">
        <color indexed="9"/>
      </right>
      <top style="thin">
        <color indexed="9"/>
      </top>
      <bottom style="hair">
        <color indexed="9"/>
      </bottom>
      <diagonal/>
    </border>
    <border>
      <left style="thin">
        <color indexed="9"/>
      </left>
      <right/>
      <top style="hair">
        <color indexed="9"/>
      </top>
      <bottom style="hair">
        <color indexed="9"/>
      </bottom>
      <diagonal/>
    </border>
    <border>
      <left/>
      <right/>
      <top style="hair">
        <color indexed="9"/>
      </top>
      <bottom style="hair">
        <color indexed="9"/>
      </bottom>
      <diagonal/>
    </border>
    <border>
      <left/>
      <right style="thin">
        <color indexed="9"/>
      </right>
      <top style="hair">
        <color indexed="9"/>
      </top>
      <bottom style="hair">
        <color indexed="9"/>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right style="hair">
        <color indexed="64"/>
      </right>
      <top style="thin">
        <color indexed="9"/>
      </top>
      <bottom style="thin">
        <color indexed="9"/>
      </bottom>
      <diagonal/>
    </border>
    <border>
      <left style="hair">
        <color indexed="64"/>
      </left>
      <right style="hair">
        <color indexed="64"/>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hair">
        <color indexed="64"/>
      </right>
      <top/>
      <bottom style="thin">
        <color indexed="9"/>
      </bottom>
      <diagonal/>
    </border>
  </borders>
  <cellStyleXfs count="2">
    <xf numFmtId="0" fontId="0" fillId="0" borderId="0"/>
    <xf numFmtId="0" fontId="1" fillId="0" borderId="0"/>
  </cellStyleXfs>
  <cellXfs count="140">
    <xf numFmtId="0" fontId="0" fillId="0" borderId="0" xfId="0"/>
    <xf numFmtId="0" fontId="3" fillId="0" borderId="0" xfId="0" applyFont="1"/>
    <xf numFmtId="0" fontId="3" fillId="0" borderId="0" xfId="0" applyFont="1" applyBorder="1"/>
    <xf numFmtId="0" fontId="3" fillId="0" borderId="0" xfId="0" applyFont="1" applyFill="1" applyBorder="1" applyProtection="1"/>
    <xf numFmtId="178" fontId="3" fillId="0" borderId="1" xfId="0" applyNumberFormat="1" applyFont="1" applyBorder="1" applyAlignment="1" applyProtection="1">
      <alignment horizontal="center"/>
      <protection locked="0"/>
    </xf>
    <xf numFmtId="0" fontId="4" fillId="0" borderId="0" xfId="0" applyFont="1" applyFill="1" applyBorder="1" applyAlignment="1">
      <alignment vertical="center"/>
    </xf>
    <xf numFmtId="0" fontId="4" fillId="0" borderId="0" xfId="0" applyFont="1" applyFill="1" applyBorder="1" applyAlignment="1" applyProtection="1">
      <alignment horizontal="center" vertical="center"/>
    </xf>
    <xf numFmtId="49" fontId="3" fillId="0" borderId="1" xfId="0" applyNumberFormat="1" applyFont="1" applyBorder="1" applyAlignment="1" applyProtection="1">
      <alignment horizontal="center"/>
      <protection locked="0"/>
    </xf>
    <xf numFmtId="49" fontId="3" fillId="0" borderId="1" xfId="0" applyNumberFormat="1" applyFont="1" applyBorder="1" applyProtection="1">
      <protection locked="0"/>
    </xf>
    <xf numFmtId="180" fontId="9" fillId="2" borderId="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4" fillId="0" borderId="0" xfId="0" applyFont="1" applyFill="1" applyBorder="1" applyProtection="1"/>
    <xf numFmtId="0" fontId="3" fillId="0" borderId="0" xfId="0" applyFont="1" applyBorder="1" applyProtection="1"/>
    <xf numFmtId="180" fontId="9" fillId="0" borderId="0"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3" fillId="0" borderId="1" xfId="0" applyFont="1" applyBorder="1" applyProtection="1">
      <protection locked="0"/>
    </xf>
    <xf numFmtId="0" fontId="3" fillId="3" borderId="0" xfId="0" applyFont="1" applyFill="1"/>
    <xf numFmtId="0" fontId="3" fillId="3" borderId="0" xfId="0" applyFont="1" applyFill="1" applyBorder="1" applyProtection="1"/>
    <xf numFmtId="0" fontId="8" fillId="3" borderId="0" xfId="0" applyFont="1" applyFill="1" applyBorder="1" applyAlignment="1" applyProtection="1">
      <alignment vertical="center"/>
    </xf>
    <xf numFmtId="0" fontId="7"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4" fillId="3" borderId="0" xfId="0" applyFont="1" applyFill="1" applyBorder="1" applyAlignment="1">
      <alignment vertical="center"/>
    </xf>
    <xf numFmtId="0" fontId="5" fillId="3" borderId="6" xfId="0" applyFont="1" applyFill="1" applyBorder="1" applyAlignment="1" applyProtection="1">
      <alignment vertical="center"/>
    </xf>
    <xf numFmtId="0" fontId="5" fillId="3" borderId="7" xfId="0" applyFont="1" applyFill="1" applyBorder="1" applyAlignment="1" applyProtection="1">
      <alignment vertical="center"/>
    </xf>
    <xf numFmtId="0" fontId="9" fillId="3" borderId="8" xfId="0" applyFont="1" applyFill="1" applyBorder="1" applyAlignment="1" applyProtection="1">
      <alignment horizontal="left" vertical="center"/>
    </xf>
    <xf numFmtId="0" fontId="5" fillId="3" borderId="9" xfId="0" applyFont="1" applyFill="1" applyBorder="1" applyAlignment="1" applyProtection="1">
      <alignment vertical="center"/>
    </xf>
    <xf numFmtId="0" fontId="5" fillId="3" borderId="10" xfId="0" applyFont="1" applyFill="1" applyBorder="1" applyAlignment="1" applyProtection="1">
      <alignment vertical="center"/>
    </xf>
    <xf numFmtId="0" fontId="9" fillId="3" borderId="11" xfId="0" applyFont="1" applyFill="1" applyBorder="1" applyAlignment="1" applyProtection="1">
      <alignment horizontal="left" vertical="center"/>
    </xf>
    <xf numFmtId="179" fontId="9" fillId="3" borderId="11" xfId="0" applyNumberFormat="1" applyFont="1" applyFill="1" applyBorder="1" applyAlignment="1" applyProtection="1">
      <alignment horizontal="left" vertical="center"/>
    </xf>
    <xf numFmtId="0" fontId="3" fillId="3" borderId="0" xfId="0" applyFont="1" applyFill="1" applyBorder="1"/>
    <xf numFmtId="0" fontId="6" fillId="3" borderId="0" xfId="0" applyFont="1" applyFill="1" applyBorder="1" applyProtection="1"/>
    <xf numFmtId="0" fontId="4" fillId="3" borderId="12" xfId="0" applyFont="1" applyFill="1" applyBorder="1" applyAlignment="1" applyProtection="1">
      <alignment vertical="center"/>
    </xf>
    <xf numFmtId="0" fontId="4" fillId="3" borderId="13" xfId="0" applyFont="1" applyFill="1" applyBorder="1" applyAlignment="1" applyProtection="1">
      <alignment vertical="center"/>
    </xf>
    <xf numFmtId="0" fontId="4" fillId="3" borderId="14" xfId="0" applyFont="1" applyFill="1" applyBorder="1" applyAlignment="1" applyProtection="1">
      <alignment horizontal="centerContinuous" vertical="center"/>
    </xf>
    <xf numFmtId="0" fontId="4" fillId="3" borderId="15" xfId="0" applyFont="1" applyFill="1" applyBorder="1" applyAlignment="1" applyProtection="1">
      <alignment horizontal="centerContinuous" vertical="center"/>
    </xf>
    <xf numFmtId="0" fontId="4" fillId="3" borderId="16" xfId="0" applyFont="1" applyFill="1" applyBorder="1" applyAlignment="1" applyProtection="1">
      <alignment horizontal="centerContinuous" vertical="center"/>
    </xf>
    <xf numFmtId="0" fontId="5" fillId="3" borderId="0" xfId="0" applyFont="1" applyFill="1" applyBorder="1" applyAlignment="1" applyProtection="1">
      <alignment vertical="center"/>
    </xf>
    <xf numFmtId="0" fontId="5" fillId="3" borderId="0" xfId="0" applyFont="1" applyFill="1" applyBorder="1" applyAlignment="1">
      <alignment vertical="center"/>
    </xf>
    <xf numFmtId="0" fontId="0" fillId="3" borderId="0" xfId="0" applyFill="1" applyAlignment="1">
      <alignment horizontal="left" vertical="center"/>
    </xf>
    <xf numFmtId="14" fontId="11" fillId="3" borderId="0" xfId="0" applyNumberFormat="1" applyFont="1" applyFill="1" applyBorder="1" applyAlignment="1">
      <alignment horizontal="center" vertical="center"/>
    </xf>
    <xf numFmtId="0" fontId="3" fillId="3" borderId="0" xfId="0" applyFont="1" applyFill="1" applyBorder="1" applyProtection="1">
      <protection locked="0"/>
    </xf>
    <xf numFmtId="0" fontId="4" fillId="3" borderId="0" xfId="0" applyFont="1" applyFill="1" applyBorder="1" applyProtection="1"/>
    <xf numFmtId="0" fontId="4" fillId="3" borderId="14" xfId="0" applyFont="1" applyFill="1" applyBorder="1" applyAlignment="1" applyProtection="1">
      <alignment vertical="center"/>
    </xf>
    <xf numFmtId="0" fontId="4" fillId="3" borderId="15" xfId="0" applyFont="1" applyFill="1" applyBorder="1" applyAlignment="1" applyProtection="1">
      <alignment vertical="center"/>
    </xf>
    <xf numFmtId="0" fontId="4" fillId="3" borderId="15" xfId="0" applyFont="1" applyFill="1" applyBorder="1" applyProtection="1"/>
    <xf numFmtId="0" fontId="4" fillId="3" borderId="12"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7" xfId="0" applyFont="1" applyFill="1" applyBorder="1" applyAlignment="1" applyProtection="1">
      <alignment horizontal="right" vertical="center"/>
    </xf>
    <xf numFmtId="0" fontId="4" fillId="3" borderId="18" xfId="0" applyFont="1" applyFill="1" applyBorder="1" applyAlignment="1" applyProtection="1">
      <alignment horizontal="center" vertical="center"/>
    </xf>
    <xf numFmtId="0" fontId="4" fillId="3" borderId="17" xfId="0" applyFont="1" applyFill="1" applyBorder="1" applyProtection="1"/>
    <xf numFmtId="0" fontId="4" fillId="3" borderId="4" xfId="0" applyFont="1" applyFill="1" applyBorder="1" applyAlignment="1" applyProtection="1">
      <alignment horizontal="right" vertical="center"/>
    </xf>
    <xf numFmtId="0" fontId="4" fillId="3" borderId="17" xfId="0" applyFont="1" applyFill="1" applyBorder="1" applyAlignment="1" applyProtection="1"/>
    <xf numFmtId="0" fontId="4" fillId="3" borderId="19" xfId="0" applyFont="1" applyFill="1" applyBorder="1" applyAlignment="1" applyProtection="1"/>
    <xf numFmtId="0" fontId="4" fillId="3" borderId="20"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xf>
    <xf numFmtId="0" fontId="4" fillId="3" borderId="21"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xf>
    <xf numFmtId="0" fontId="4" fillId="3" borderId="21" xfId="0" applyFont="1" applyFill="1" applyBorder="1" applyAlignment="1" applyProtection="1">
      <alignment vertical="center"/>
    </xf>
    <xf numFmtId="0" fontId="3" fillId="3" borderId="0" xfId="0" applyFont="1" applyFill="1" applyBorder="1" applyAlignment="1" applyProtection="1">
      <alignment vertical="center"/>
    </xf>
    <xf numFmtId="0" fontId="4" fillId="3" borderId="15" xfId="0" applyFont="1" applyFill="1" applyBorder="1" applyAlignment="1" applyProtection="1">
      <alignment vertical="top"/>
    </xf>
    <xf numFmtId="178" fontId="3" fillId="3" borderId="1" xfId="0" applyNumberFormat="1" applyFont="1" applyFill="1" applyBorder="1" applyAlignment="1" applyProtection="1">
      <alignment horizontal="center"/>
      <protection locked="0"/>
    </xf>
    <xf numFmtId="49" fontId="3" fillId="3" borderId="1" xfId="0" applyNumberFormat="1" applyFont="1" applyFill="1" applyBorder="1" applyAlignment="1" applyProtection="1">
      <alignment horizontal="center"/>
      <protection locked="0"/>
    </xf>
    <xf numFmtId="49" fontId="3" fillId="3" borderId="1" xfId="0" applyNumberFormat="1" applyFont="1" applyFill="1" applyBorder="1" applyProtection="1">
      <protection locked="0"/>
    </xf>
    <xf numFmtId="192" fontId="3" fillId="3" borderId="1" xfId="0" applyNumberFormat="1" applyFont="1" applyFill="1" applyBorder="1" applyAlignment="1" applyProtection="1">
      <alignment horizontal="right"/>
      <protection locked="0"/>
    </xf>
    <xf numFmtId="14" fontId="4" fillId="3" borderId="21" xfId="0" applyNumberFormat="1" applyFont="1" applyFill="1" applyBorder="1" applyAlignment="1" applyProtection="1">
      <alignment vertical="center"/>
    </xf>
    <xf numFmtId="14" fontId="3" fillId="0" borderId="1" xfId="0" applyNumberFormat="1" applyFont="1" applyBorder="1" applyAlignment="1" applyProtection="1">
      <alignment horizontal="right"/>
      <protection locked="0"/>
    </xf>
    <xf numFmtId="0" fontId="4" fillId="3" borderId="0" xfId="0" applyFont="1" applyFill="1" applyBorder="1" applyAlignment="1" applyProtection="1">
      <alignment horizontal="center"/>
    </xf>
    <xf numFmtId="49" fontId="4" fillId="3" borderId="21" xfId="0" applyNumberFormat="1" applyFont="1" applyFill="1" applyBorder="1" applyAlignment="1" applyProtection="1">
      <alignment horizontal="center" vertical="center"/>
    </xf>
    <xf numFmtId="0" fontId="4" fillId="3" borderId="18" xfId="0" applyFont="1" applyFill="1" applyBorder="1" applyAlignment="1" applyProtection="1">
      <alignment horizontal="center"/>
    </xf>
    <xf numFmtId="0" fontId="3" fillId="0" borderId="0" xfId="0" applyFont="1" applyBorder="1" applyAlignment="1">
      <alignment horizontal="center"/>
    </xf>
    <xf numFmtId="0" fontId="3" fillId="0" borderId="0" xfId="0" applyFont="1" applyAlignment="1">
      <alignment horizontal="center"/>
    </xf>
    <xf numFmtId="0" fontId="12" fillId="0" borderId="0" xfId="1" applyNumberFormat="1" applyFont="1" applyFill="1" applyBorder="1" applyAlignment="1" applyProtection="1">
      <alignment horizontal="left" vertical="top"/>
      <protection hidden="1"/>
    </xf>
    <xf numFmtId="0" fontId="12" fillId="0" borderId="0" xfId="1" applyFont="1" applyFill="1" applyBorder="1" applyAlignment="1" applyProtection="1">
      <alignment vertical="top" wrapText="1"/>
      <protection hidden="1"/>
    </xf>
    <xf numFmtId="0" fontId="12"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left" vertical="top"/>
      <protection hidden="1"/>
    </xf>
    <xf numFmtId="0" fontId="12" fillId="0" borderId="0" xfId="1" applyFont="1" applyFill="1" applyBorder="1" applyAlignment="1" applyProtection="1">
      <alignment horizontal="right" vertical="top"/>
      <protection hidden="1"/>
    </xf>
    <xf numFmtId="0" fontId="12" fillId="0" borderId="0" xfId="1" applyFont="1" applyFill="1" applyBorder="1" applyProtection="1">
      <protection hidden="1"/>
    </xf>
    <xf numFmtId="0" fontId="14" fillId="0" borderId="0" xfId="1" applyFont="1" applyFill="1" applyBorder="1" applyAlignment="1" applyProtection="1">
      <alignment horizontal="left" vertical="top"/>
      <protection hidden="1"/>
    </xf>
    <xf numFmtId="0" fontId="14" fillId="0" borderId="0" xfId="1" applyFont="1" applyFill="1" applyBorder="1" applyAlignment="1" applyProtection="1">
      <alignment horizontal="left" vertical="top" wrapText="1"/>
      <protection hidden="1"/>
    </xf>
    <xf numFmtId="0" fontId="14" fillId="0" borderId="0" xfId="1" applyNumberFormat="1" applyFont="1" applyFill="1" applyBorder="1" applyAlignment="1" applyProtection="1">
      <alignment horizontal="left" vertical="top"/>
      <protection hidden="1"/>
    </xf>
    <xf numFmtId="0" fontId="15" fillId="0" borderId="0" xfId="1" applyNumberFormat="1" applyFont="1" applyFill="1" applyBorder="1" applyAlignment="1" applyProtection="1">
      <alignment horizontal="center" vertical="top"/>
      <protection hidden="1"/>
    </xf>
    <xf numFmtId="0" fontId="14" fillId="0" borderId="0" xfId="1" applyFont="1" applyFill="1" applyBorder="1" applyAlignment="1" applyProtection="1">
      <alignment vertical="top" wrapText="1"/>
      <protection hidden="1"/>
    </xf>
    <xf numFmtId="0" fontId="14" fillId="0" borderId="0" xfId="1" applyFont="1" applyFill="1" applyBorder="1" applyProtection="1">
      <protection hidden="1"/>
    </xf>
    <xf numFmtId="0" fontId="14" fillId="0" borderId="0" xfId="1" applyFont="1" applyFill="1" applyBorder="1" applyAlignment="1" applyProtection="1">
      <alignment horizontal="center" vertical="center" wrapText="1"/>
      <protection hidden="1"/>
    </xf>
    <xf numFmtId="0" fontId="12" fillId="0" borderId="0" xfId="1" applyFont="1" applyFill="1" applyBorder="1" applyAlignment="1" applyProtection="1">
      <alignment horizontal="center"/>
      <protection hidden="1"/>
    </xf>
    <xf numFmtId="0" fontId="16" fillId="0" borderId="0" xfId="1" applyFont="1" applyFill="1" applyBorder="1" applyProtection="1">
      <protection hidden="1"/>
    </xf>
    <xf numFmtId="0" fontId="12" fillId="0" borderId="0" xfId="1" applyFont="1" applyFill="1" applyBorder="1" applyAlignment="1" applyProtection="1">
      <alignment horizontal="left"/>
      <protection hidden="1"/>
    </xf>
    <xf numFmtId="0" fontId="12" fillId="0" borderId="0" xfId="1" applyFont="1" applyFill="1" applyBorder="1" applyAlignment="1" applyProtection="1">
      <alignment vertical="center" wrapText="1"/>
      <protection hidden="1"/>
    </xf>
    <xf numFmtId="0" fontId="12" fillId="0" borderId="0" xfId="1" applyFont="1" applyFill="1" applyBorder="1" applyAlignment="1" applyProtection="1">
      <alignment horizontal="left" vertical="center"/>
      <protection hidden="1"/>
    </xf>
    <xf numFmtId="0" fontId="16" fillId="0" borderId="0" xfId="1" applyFont="1" applyFill="1" applyBorder="1" applyAlignment="1" applyProtection="1">
      <alignment horizontal="center" vertical="center"/>
      <protection hidden="1"/>
    </xf>
    <xf numFmtId="0" fontId="16" fillId="0" borderId="0" xfId="1" applyFont="1" applyFill="1" applyBorder="1" applyAlignment="1" applyProtection="1">
      <alignment vertical="center" wrapText="1"/>
      <protection hidden="1"/>
    </xf>
    <xf numFmtId="176" fontId="16" fillId="0" borderId="0" xfId="1" applyNumberFormat="1" applyFont="1" applyFill="1" applyBorder="1" applyAlignment="1" applyProtection="1">
      <alignment horizontal="center" vertical="center"/>
      <protection hidden="1"/>
    </xf>
    <xf numFmtId="0" fontId="16" fillId="0" borderId="0" xfId="1" applyFont="1" applyFill="1" applyBorder="1" applyAlignment="1" applyProtection="1">
      <alignment horizontal="center"/>
      <protection hidden="1"/>
    </xf>
    <xf numFmtId="176" fontId="12" fillId="0" borderId="0" xfId="1" applyNumberFormat="1" applyFont="1" applyFill="1" applyBorder="1" applyAlignment="1" applyProtection="1">
      <alignment horizontal="center" vertical="center"/>
      <protection hidden="1"/>
    </xf>
    <xf numFmtId="0" fontId="14" fillId="0" borderId="0" xfId="1" applyFont="1" applyFill="1" applyBorder="1" applyAlignment="1" applyProtection="1">
      <alignment horizontal="center" vertical="center"/>
      <protection hidden="1"/>
    </xf>
    <xf numFmtId="176" fontId="14" fillId="0" borderId="0" xfId="1" applyNumberFormat="1" applyFont="1" applyFill="1" applyBorder="1" applyAlignment="1" applyProtection="1">
      <alignment horizontal="center" vertical="center"/>
      <protection hidden="1"/>
    </xf>
    <xf numFmtId="0" fontId="14" fillId="0" borderId="0" xfId="1" applyFont="1" applyFill="1" applyBorder="1" applyAlignment="1" applyProtection="1">
      <alignment vertical="center" wrapText="1"/>
      <protection hidden="1"/>
    </xf>
    <xf numFmtId="176" fontId="12" fillId="0" borderId="0" xfId="1" applyNumberFormat="1" applyFont="1" applyFill="1" applyBorder="1" applyAlignment="1" applyProtection="1">
      <alignment horizontal="left" vertical="center"/>
      <protection hidden="1"/>
    </xf>
    <xf numFmtId="0" fontId="18" fillId="0" borderId="0" xfId="1" applyFont="1" applyFill="1" applyBorder="1" applyAlignment="1" applyProtection="1">
      <alignment horizontal="right" vertical="top"/>
      <protection hidden="1"/>
    </xf>
    <xf numFmtId="0" fontId="4" fillId="3" borderId="21" xfId="0" applyFont="1" applyFill="1" applyBorder="1" applyAlignment="1" applyProtection="1">
      <alignment horizontal="left" vertical="center" wrapText="1"/>
    </xf>
    <xf numFmtId="179" fontId="3" fillId="3" borderId="16" xfId="0" applyNumberFormat="1" applyFont="1" applyFill="1" applyBorder="1" applyAlignment="1" applyProtection="1">
      <alignment horizontal="left" vertical="center"/>
    </xf>
    <xf numFmtId="0" fontId="16" fillId="0" borderId="22" xfId="1" applyFont="1" applyFill="1" applyBorder="1" applyAlignment="1" applyProtection="1">
      <alignment horizontal="center" vertical="center" wrapText="1"/>
      <protection hidden="1"/>
    </xf>
    <xf numFmtId="176" fontId="16" fillId="0" borderId="22" xfId="1" applyNumberFormat="1" applyFont="1" applyFill="1" applyBorder="1" applyAlignment="1" applyProtection="1">
      <alignment horizontal="center" vertical="center" wrapText="1"/>
      <protection hidden="1"/>
    </xf>
    <xf numFmtId="0" fontId="16" fillId="0" borderId="22" xfId="1" applyFont="1" applyFill="1" applyBorder="1" applyAlignment="1" applyProtection="1">
      <alignment horizontal="center" vertical="center"/>
      <protection hidden="1"/>
    </xf>
    <xf numFmtId="0" fontId="16" fillId="0" borderId="22" xfId="1" applyNumberFormat="1" applyFont="1" applyFill="1" applyBorder="1" applyAlignment="1" applyProtection="1">
      <alignment horizontal="center" vertical="center"/>
      <protection hidden="1"/>
    </xf>
    <xf numFmtId="0" fontId="16" fillId="0" borderId="22" xfId="1" applyFont="1" applyFill="1" applyBorder="1" applyAlignment="1" applyProtection="1">
      <alignment vertical="center" wrapText="1"/>
      <protection hidden="1"/>
    </xf>
    <xf numFmtId="14" fontId="16" fillId="0" borderId="22" xfId="1" applyNumberFormat="1" applyFont="1" applyFill="1" applyBorder="1" applyAlignment="1" applyProtection="1">
      <alignment horizontal="center" vertical="center"/>
      <protection hidden="1"/>
    </xf>
    <xf numFmtId="0" fontId="16" fillId="0" borderId="22" xfId="1" applyFont="1" applyFill="1" applyBorder="1" applyAlignment="1" applyProtection="1">
      <alignment horizontal="center" vertical="center" textRotation="255" wrapText="1"/>
      <protection hidden="1"/>
    </xf>
    <xf numFmtId="14" fontId="16" fillId="0" borderId="22" xfId="1" applyNumberFormat="1" applyFont="1" applyFill="1" applyBorder="1" applyAlignment="1" applyProtection="1">
      <alignment horizontal="center" vertical="center" wrapText="1"/>
      <protection hidden="1"/>
    </xf>
    <xf numFmtId="0" fontId="9" fillId="0" borderId="12"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4" fillId="3" borderId="17" xfId="0" applyFont="1" applyFill="1" applyBorder="1" applyAlignment="1" applyProtection="1"/>
    <xf numFmtId="0" fontId="4" fillId="3" borderId="19" xfId="0" applyFont="1" applyFill="1" applyBorder="1" applyAlignment="1" applyProtection="1"/>
    <xf numFmtId="0" fontId="4" fillId="3" borderId="20" xfId="0" applyFont="1" applyFill="1" applyBorder="1" applyAlignment="1" applyProtection="1"/>
    <xf numFmtId="0" fontId="4" fillId="3" borderId="17" xfId="0" applyFont="1" applyFill="1" applyBorder="1" applyAlignment="1" applyProtection="1">
      <alignment vertical="center" shrinkToFit="1"/>
    </xf>
    <xf numFmtId="0" fontId="4" fillId="3" borderId="19" xfId="0" applyFont="1" applyFill="1" applyBorder="1" applyAlignment="1" applyProtection="1">
      <alignment vertical="center" shrinkToFit="1"/>
    </xf>
    <xf numFmtId="0" fontId="4" fillId="3" borderId="20" xfId="0" applyFont="1" applyFill="1" applyBorder="1" applyAlignment="1" applyProtection="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4" fillId="3" borderId="17" xfId="0" applyFont="1" applyFill="1" applyBorder="1" applyAlignment="1" applyProtection="1">
      <alignment shrinkToFit="1"/>
    </xf>
    <xf numFmtId="0" fontId="4" fillId="3" borderId="19" xfId="0" applyFont="1" applyFill="1" applyBorder="1" applyAlignment="1" applyProtection="1">
      <alignment shrinkToFit="1"/>
    </xf>
    <xf numFmtId="0" fontId="4" fillId="3" borderId="20" xfId="0" applyFont="1" applyFill="1" applyBorder="1" applyAlignment="1" applyProtection="1">
      <alignment shrinkToFit="1"/>
    </xf>
    <xf numFmtId="0" fontId="4" fillId="3" borderId="14" xfId="0" applyFont="1" applyFill="1" applyBorder="1" applyProtection="1"/>
    <xf numFmtId="0" fontId="4" fillId="3" borderId="15" xfId="0" applyFont="1" applyFill="1" applyBorder="1" applyProtection="1"/>
    <xf numFmtId="0" fontId="4" fillId="3" borderId="23" xfId="0" applyFont="1" applyFill="1" applyBorder="1" applyProtection="1"/>
    <xf numFmtId="0" fontId="4" fillId="3" borderId="12" xfId="0" applyFont="1" applyFill="1" applyBorder="1" applyAlignment="1" applyProtection="1">
      <alignment horizontal="left" vertical="center"/>
    </xf>
    <xf numFmtId="0" fontId="0" fillId="3" borderId="0" xfId="0" applyFont="1" applyFill="1" applyAlignment="1">
      <alignment vertical="center"/>
    </xf>
    <xf numFmtId="0" fontId="0" fillId="3" borderId="0" xfId="0" applyFont="1" applyFill="1" applyBorder="1" applyAlignment="1">
      <alignment vertical="center"/>
    </xf>
    <xf numFmtId="0" fontId="4" fillId="3" borderId="14" xfId="0" applyFont="1" applyFill="1" applyBorder="1" applyAlignment="1" applyProtection="1">
      <alignment horizontal="left" vertical="center"/>
    </xf>
    <xf numFmtId="0" fontId="0" fillId="3" borderId="15" xfId="0" applyFont="1" applyFill="1" applyBorder="1" applyAlignment="1">
      <alignment vertical="center"/>
    </xf>
    <xf numFmtId="0" fontId="7" fillId="2" borderId="3" xfId="0" applyFont="1" applyFill="1" applyBorder="1" applyAlignment="1" applyProtection="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2">
    <cellStyle name="標準" xfId="0" builtinId="0"/>
    <cellStyle name="標準_基本症例(WIN)"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105"/>
  <sheetViews>
    <sheetView tabSelected="1" zoomScaleNormal="100" workbookViewId="0">
      <selection activeCell="F6" sqref="F6:J6"/>
    </sheetView>
  </sheetViews>
  <sheetFormatPr defaultColWidth="10.625" defaultRowHeight="14.25"/>
  <cols>
    <col min="1" max="1" width="2.875" style="1" customWidth="1"/>
    <col min="2" max="2" width="12.875" style="3" customWidth="1"/>
    <col min="3" max="4" width="14.875" style="3" customWidth="1"/>
    <col min="5" max="5" width="30.75" style="3" customWidth="1"/>
    <col min="6" max="6" width="15.625" style="1" customWidth="1"/>
    <col min="7" max="7" width="3.5" style="1" customWidth="1"/>
    <col min="8" max="8" width="5" style="1" customWidth="1"/>
    <col min="9" max="9" width="3.625" style="1" customWidth="1"/>
    <col min="10" max="10" width="4.875" style="1" customWidth="1"/>
    <col min="11" max="11" width="2.875" style="1" customWidth="1"/>
    <col min="12" max="12" width="4.25" style="1" customWidth="1"/>
    <col min="13" max="13" width="15" style="1" customWidth="1"/>
    <col min="14" max="14" width="32.5" style="1" customWidth="1"/>
    <col min="15" max="16384" width="10.625" style="1"/>
  </cols>
  <sheetData>
    <row r="1" spans="1:14">
      <c r="A1" s="18"/>
      <c r="B1" s="19"/>
      <c r="C1" s="19"/>
      <c r="D1" s="19"/>
      <c r="E1" s="19"/>
      <c r="F1" s="18"/>
      <c r="G1" s="18"/>
      <c r="H1" s="18"/>
      <c r="I1" s="18"/>
      <c r="J1" s="18"/>
      <c r="K1" s="18"/>
      <c r="L1" s="18"/>
      <c r="M1" s="18"/>
      <c r="N1" s="18"/>
    </row>
    <row r="2" spans="1:14" ht="23.1" customHeight="1">
      <c r="A2" s="18"/>
      <c r="B2" s="19"/>
      <c r="C2" s="20"/>
      <c r="D2" s="21"/>
      <c r="E2" s="21"/>
      <c r="F2" s="14" t="s">
        <v>10</v>
      </c>
      <c r="G2" s="15"/>
      <c r="H2" s="15"/>
      <c r="I2" s="15"/>
      <c r="J2" s="15"/>
      <c r="K2" s="15"/>
      <c r="L2" s="15"/>
      <c r="M2" s="16"/>
      <c r="N2" s="18"/>
    </row>
    <row r="3" spans="1:14" ht="33" customHeight="1">
      <c r="A3" s="18"/>
      <c r="B3" s="20" t="s">
        <v>11</v>
      </c>
      <c r="C3" s="20"/>
      <c r="D3" s="22"/>
      <c r="E3" s="22"/>
      <c r="F3" s="34" t="s">
        <v>12</v>
      </c>
      <c r="G3" s="23"/>
      <c r="H3" s="23"/>
      <c r="I3" s="23"/>
      <c r="J3" s="23"/>
      <c r="K3" s="23"/>
      <c r="L3" s="23"/>
      <c r="M3" s="35"/>
      <c r="N3" s="18"/>
    </row>
    <row r="4" spans="1:14" ht="23.1" customHeight="1">
      <c r="A4" s="18"/>
      <c r="B4" s="19"/>
      <c r="C4" s="20"/>
      <c r="D4" s="22"/>
      <c r="E4" s="22"/>
      <c r="F4" s="36" t="s">
        <v>0</v>
      </c>
      <c r="G4" s="37"/>
      <c r="H4" s="37"/>
      <c r="I4" s="37"/>
      <c r="J4" s="37"/>
      <c r="K4" s="37"/>
      <c r="L4" s="37"/>
      <c r="M4" s="38"/>
      <c r="N4" s="18"/>
    </row>
    <row r="5" spans="1:14" ht="23.1" customHeight="1">
      <c r="A5" s="18"/>
      <c r="B5" s="19"/>
      <c r="C5" s="20"/>
      <c r="D5" s="23"/>
      <c r="E5" s="19"/>
      <c r="F5" s="18"/>
      <c r="G5" s="32"/>
      <c r="H5" s="32"/>
      <c r="I5" s="32"/>
      <c r="J5" s="18"/>
      <c r="K5" s="18"/>
      <c r="L5" s="18"/>
      <c r="M5" s="18"/>
      <c r="N5" s="18"/>
    </row>
    <row r="6" spans="1:14" s="5" customFormat="1" ht="30" customHeight="1">
      <c r="A6" s="24"/>
      <c r="B6" s="25" t="s">
        <v>14</v>
      </c>
      <c r="C6" s="26"/>
      <c r="D6" s="26"/>
      <c r="E6" s="27"/>
      <c r="F6" s="116"/>
      <c r="G6" s="117"/>
      <c r="H6" s="117"/>
      <c r="I6" s="117"/>
      <c r="J6" s="117"/>
      <c r="K6" s="41"/>
      <c r="L6" s="41"/>
      <c r="M6" s="41"/>
      <c r="N6" s="24"/>
    </row>
    <row r="7" spans="1:14" s="5" customFormat="1" ht="30" customHeight="1">
      <c r="A7" s="24"/>
      <c r="B7" s="28" t="s">
        <v>15</v>
      </c>
      <c r="C7" s="29"/>
      <c r="D7" s="29"/>
      <c r="E7" s="30"/>
      <c r="F7" s="116"/>
      <c r="G7" s="117"/>
      <c r="H7" s="117"/>
      <c r="I7" s="117"/>
      <c r="J7" s="117"/>
      <c r="K7" s="41"/>
      <c r="L7" s="41"/>
      <c r="M7" s="41"/>
      <c r="N7" s="24"/>
    </row>
    <row r="8" spans="1:14" s="5" customFormat="1" ht="30" customHeight="1">
      <c r="A8" s="24"/>
      <c r="B8" s="28" t="s">
        <v>16</v>
      </c>
      <c r="C8" s="29"/>
      <c r="D8" s="29"/>
      <c r="E8" s="31"/>
      <c r="F8" s="9"/>
      <c r="G8" s="39" t="s">
        <v>1</v>
      </c>
      <c r="H8" s="13"/>
      <c r="I8" s="40" t="s">
        <v>17</v>
      </c>
      <c r="J8" s="13"/>
      <c r="K8" s="40" t="s">
        <v>18</v>
      </c>
      <c r="L8" s="40"/>
      <c r="M8" s="42" t="e">
        <f>DATE(F8,H8,J8)</f>
        <v>#NUM!</v>
      </c>
      <c r="N8" s="24"/>
    </row>
    <row r="9" spans="1:14" s="5" customFormat="1" ht="30" customHeight="1">
      <c r="A9" s="24"/>
      <c r="B9" s="28" t="s">
        <v>300</v>
      </c>
      <c r="C9" s="29"/>
      <c r="D9" s="29"/>
      <c r="E9" s="30"/>
      <c r="F9" s="114"/>
      <c r="G9" s="115"/>
      <c r="H9" s="115"/>
      <c r="I9" s="115"/>
      <c r="J9" s="115"/>
      <c r="K9" s="115"/>
      <c r="L9" s="115"/>
      <c r="M9" s="41"/>
      <c r="N9" s="24"/>
    </row>
    <row r="10" spans="1:14" s="2" customFormat="1">
      <c r="A10" s="32"/>
      <c r="B10" s="19"/>
      <c r="C10" s="19"/>
      <c r="D10" s="19"/>
      <c r="E10" s="19"/>
      <c r="F10" s="32"/>
      <c r="G10" s="32"/>
      <c r="H10" s="32"/>
      <c r="I10" s="32"/>
      <c r="J10" s="32"/>
      <c r="K10" s="32"/>
      <c r="L10" s="32"/>
      <c r="M10" s="32"/>
      <c r="N10" s="32"/>
    </row>
    <row r="11" spans="1:14" s="2" customFormat="1" ht="33" customHeight="1">
      <c r="A11" s="32"/>
      <c r="B11" s="33" t="s">
        <v>19</v>
      </c>
      <c r="C11" s="19"/>
      <c r="D11" s="19"/>
      <c r="E11" s="19"/>
      <c r="F11" s="32"/>
      <c r="G11" s="32"/>
      <c r="H11" s="32"/>
      <c r="I11" s="32"/>
      <c r="J11" s="32"/>
      <c r="K11" s="32"/>
      <c r="L11" s="32"/>
      <c r="M11" s="32"/>
      <c r="N11" s="43"/>
    </row>
    <row r="12" spans="1:14" s="2" customFormat="1">
      <c r="A12" s="32"/>
      <c r="B12" s="19"/>
      <c r="C12" s="19"/>
      <c r="D12" s="19"/>
      <c r="E12" s="19"/>
      <c r="F12" s="32"/>
      <c r="G12" s="32"/>
      <c r="H12" s="32"/>
      <c r="I12" s="32"/>
      <c r="J12" s="32"/>
      <c r="K12" s="32"/>
      <c r="L12" s="32"/>
      <c r="M12" s="32"/>
      <c r="N12" s="32"/>
    </row>
    <row r="13" spans="1:14" s="2" customFormat="1">
      <c r="A13" s="32"/>
      <c r="B13" s="19"/>
      <c r="C13" s="19"/>
      <c r="D13" s="19"/>
      <c r="E13" s="19"/>
      <c r="F13" s="32"/>
      <c r="G13" s="32"/>
      <c r="H13" s="32"/>
      <c r="I13" s="32"/>
      <c r="J13" s="32"/>
      <c r="K13" s="32"/>
      <c r="L13" s="32"/>
      <c r="M13" s="32"/>
      <c r="N13" s="32"/>
    </row>
    <row r="14" spans="1:14" s="2" customFormat="1">
      <c r="A14" s="32"/>
      <c r="B14" s="19"/>
      <c r="C14" s="19"/>
      <c r="D14" s="19"/>
      <c r="E14" s="19"/>
      <c r="F14" s="32"/>
      <c r="G14" s="32"/>
      <c r="H14" s="32"/>
      <c r="I14" s="32"/>
      <c r="J14" s="32"/>
      <c r="K14" s="32"/>
      <c r="L14" s="32"/>
      <c r="M14" s="32"/>
      <c r="N14" s="32"/>
    </row>
    <row r="15" spans="1:14" s="2" customFormat="1">
      <c r="A15" s="32"/>
      <c r="B15" s="19"/>
      <c r="C15" s="19"/>
      <c r="D15" s="19"/>
      <c r="E15" s="19"/>
      <c r="F15" s="32"/>
      <c r="G15" s="32"/>
      <c r="H15" s="32"/>
      <c r="I15" s="32"/>
      <c r="J15" s="32"/>
      <c r="K15" s="32"/>
      <c r="L15" s="32"/>
      <c r="M15" s="32"/>
      <c r="N15" s="32"/>
    </row>
    <row r="16" spans="1:14" s="2" customFormat="1">
      <c r="A16" s="32"/>
      <c r="B16" s="19"/>
      <c r="C16" s="19"/>
      <c r="D16" s="19"/>
      <c r="E16" s="19"/>
      <c r="F16" s="32"/>
      <c r="G16" s="32"/>
      <c r="H16" s="32"/>
      <c r="I16" s="32"/>
      <c r="J16" s="32"/>
      <c r="K16" s="32"/>
      <c r="L16" s="32"/>
      <c r="M16" s="32"/>
      <c r="N16" s="32"/>
    </row>
    <row r="17" spans="1:14" s="2" customFormat="1">
      <c r="A17" s="32"/>
      <c r="B17" s="19"/>
      <c r="C17" s="19"/>
      <c r="D17" s="19"/>
      <c r="E17" s="19"/>
      <c r="F17" s="32"/>
      <c r="G17" s="32"/>
      <c r="H17" s="32"/>
      <c r="I17" s="32"/>
      <c r="J17" s="32"/>
      <c r="K17" s="32"/>
      <c r="L17" s="32"/>
      <c r="M17" s="32"/>
      <c r="N17" s="32"/>
    </row>
    <row r="18" spans="1:14" s="2" customFormat="1">
      <c r="A18" s="32"/>
      <c r="B18" s="19"/>
      <c r="C18" s="19"/>
      <c r="D18" s="19"/>
      <c r="E18" s="19"/>
      <c r="F18" s="32"/>
      <c r="G18" s="32"/>
      <c r="H18" s="32"/>
      <c r="I18" s="32"/>
      <c r="J18" s="32"/>
      <c r="K18" s="32"/>
      <c r="L18" s="32"/>
      <c r="M18" s="32"/>
      <c r="N18" s="32"/>
    </row>
    <row r="19" spans="1:14" s="2" customFormat="1">
      <c r="A19" s="32"/>
      <c r="B19" s="19"/>
      <c r="C19" s="19"/>
      <c r="D19" s="19"/>
      <c r="E19" s="19"/>
      <c r="F19" s="32"/>
      <c r="G19" s="32"/>
      <c r="H19" s="32"/>
      <c r="I19" s="32"/>
      <c r="J19" s="32"/>
      <c r="K19" s="32"/>
      <c r="L19" s="32"/>
      <c r="M19" s="32"/>
      <c r="N19" s="32"/>
    </row>
    <row r="20" spans="1:14" s="2" customFormat="1">
      <c r="A20" s="32"/>
      <c r="B20" s="19"/>
      <c r="C20" s="19"/>
      <c r="D20" s="19"/>
      <c r="E20" s="19"/>
      <c r="F20" s="32"/>
      <c r="G20" s="32"/>
      <c r="H20" s="32"/>
      <c r="I20" s="32"/>
      <c r="J20" s="32"/>
      <c r="K20" s="32"/>
      <c r="L20" s="32"/>
      <c r="M20" s="32"/>
      <c r="N20" s="32"/>
    </row>
    <row r="21" spans="1:14" s="2" customFormat="1">
      <c r="A21" s="32"/>
      <c r="B21" s="19"/>
      <c r="C21" s="19"/>
      <c r="D21" s="19"/>
      <c r="E21" s="19"/>
      <c r="F21" s="32"/>
      <c r="G21" s="32"/>
      <c r="H21" s="32"/>
      <c r="I21" s="32"/>
      <c r="J21" s="32"/>
      <c r="K21" s="32"/>
      <c r="L21" s="32"/>
      <c r="M21" s="32"/>
      <c r="N21" s="32"/>
    </row>
    <row r="22" spans="1:14" s="2" customFormat="1">
      <c r="A22" s="32"/>
      <c r="B22" s="19"/>
      <c r="C22" s="19"/>
      <c r="D22" s="19"/>
      <c r="E22" s="19"/>
      <c r="F22" s="32"/>
      <c r="G22" s="32"/>
      <c r="H22" s="32"/>
      <c r="I22" s="32"/>
      <c r="J22" s="32"/>
      <c r="K22" s="32"/>
      <c r="L22" s="32"/>
      <c r="M22" s="32"/>
      <c r="N22" s="32"/>
    </row>
    <row r="23" spans="1:14" s="2" customFormat="1">
      <c r="A23" s="32"/>
      <c r="B23" s="19"/>
      <c r="C23" s="19"/>
      <c r="D23" s="19"/>
      <c r="E23" s="19"/>
      <c r="F23" s="32"/>
      <c r="G23" s="32"/>
      <c r="H23" s="32"/>
      <c r="I23" s="32"/>
      <c r="J23" s="32"/>
      <c r="K23" s="32"/>
      <c r="L23" s="32"/>
      <c r="M23" s="32"/>
      <c r="N23" s="32"/>
    </row>
    <row r="24" spans="1:14" s="2" customFormat="1">
      <c r="A24" s="32"/>
      <c r="B24" s="19"/>
      <c r="C24" s="19"/>
      <c r="D24" s="19"/>
      <c r="E24" s="19"/>
      <c r="F24" s="32"/>
      <c r="G24" s="32"/>
      <c r="H24" s="32"/>
      <c r="I24" s="32"/>
      <c r="J24" s="32"/>
      <c r="K24" s="32"/>
      <c r="L24" s="32"/>
      <c r="M24" s="32"/>
      <c r="N24" s="32"/>
    </row>
    <row r="25" spans="1:14" s="2" customFormat="1">
      <c r="A25" s="32"/>
      <c r="B25" s="19"/>
      <c r="C25" s="19"/>
      <c r="D25" s="19"/>
      <c r="E25" s="19"/>
      <c r="F25" s="32"/>
      <c r="G25" s="32"/>
      <c r="H25" s="32"/>
      <c r="I25" s="32"/>
      <c r="J25" s="32"/>
      <c r="K25" s="32"/>
      <c r="L25" s="32"/>
      <c r="M25" s="32"/>
      <c r="N25" s="32"/>
    </row>
    <row r="26" spans="1:14" s="2" customFormat="1">
      <c r="A26" s="32"/>
      <c r="B26" s="19"/>
      <c r="C26" s="19"/>
      <c r="D26" s="19"/>
      <c r="E26" s="19"/>
      <c r="F26" s="32"/>
      <c r="G26" s="32"/>
      <c r="H26" s="32"/>
      <c r="I26" s="32"/>
      <c r="J26" s="32"/>
      <c r="K26" s="32"/>
      <c r="L26" s="32"/>
      <c r="M26" s="32"/>
      <c r="N26" s="32"/>
    </row>
    <row r="27" spans="1:14" s="2" customFormat="1">
      <c r="A27" s="32"/>
      <c r="B27" s="19"/>
      <c r="C27" s="19"/>
      <c r="D27" s="19"/>
      <c r="E27" s="19"/>
      <c r="F27" s="32"/>
      <c r="G27" s="32"/>
      <c r="H27" s="32"/>
      <c r="I27" s="32"/>
      <c r="J27" s="32"/>
      <c r="K27" s="32"/>
      <c r="L27" s="32"/>
      <c r="M27" s="32"/>
      <c r="N27" s="32"/>
    </row>
    <row r="28" spans="1:14" s="2" customFormat="1">
      <c r="A28" s="32"/>
      <c r="B28" s="19"/>
      <c r="C28" s="19"/>
      <c r="D28" s="19"/>
      <c r="E28" s="19"/>
      <c r="F28" s="32"/>
      <c r="G28" s="32"/>
      <c r="H28" s="32"/>
      <c r="I28" s="32"/>
      <c r="J28" s="32"/>
      <c r="K28" s="32"/>
      <c r="L28" s="32"/>
      <c r="M28" s="32"/>
      <c r="N28" s="32"/>
    </row>
    <row r="29" spans="1:14" s="2" customFormat="1">
      <c r="A29" s="32"/>
      <c r="B29" s="19"/>
      <c r="C29" s="19"/>
      <c r="D29" s="19"/>
      <c r="E29" s="19"/>
      <c r="F29" s="32"/>
      <c r="G29" s="32"/>
      <c r="H29" s="32"/>
      <c r="I29" s="32"/>
      <c r="J29" s="32"/>
      <c r="K29" s="32"/>
      <c r="L29" s="32"/>
      <c r="M29" s="32"/>
      <c r="N29" s="32"/>
    </row>
    <row r="30" spans="1:14" s="2" customFormat="1">
      <c r="A30" s="32"/>
      <c r="B30" s="19"/>
      <c r="C30" s="19"/>
      <c r="D30" s="19"/>
      <c r="E30" s="19"/>
      <c r="F30" s="32"/>
      <c r="G30" s="32"/>
      <c r="H30" s="32"/>
      <c r="I30" s="32"/>
      <c r="J30" s="32"/>
      <c r="K30" s="32"/>
      <c r="L30" s="32"/>
      <c r="M30" s="32"/>
      <c r="N30" s="32"/>
    </row>
    <row r="31" spans="1:14" s="2" customFormat="1">
      <c r="A31" s="32"/>
      <c r="B31" s="19"/>
      <c r="C31" s="19"/>
      <c r="D31" s="19"/>
      <c r="E31" s="19"/>
      <c r="F31" s="32"/>
      <c r="G31" s="32"/>
      <c r="H31" s="32"/>
      <c r="I31" s="32"/>
      <c r="J31" s="32"/>
      <c r="K31" s="32"/>
      <c r="L31" s="32"/>
      <c r="M31" s="32"/>
      <c r="N31" s="32"/>
    </row>
    <row r="32" spans="1:14" s="2" customFormat="1">
      <c r="A32" s="32"/>
      <c r="B32" s="19"/>
      <c r="C32" s="19"/>
      <c r="D32" s="19"/>
      <c r="E32" s="19"/>
      <c r="F32" s="32"/>
      <c r="G32" s="32"/>
      <c r="H32" s="32"/>
      <c r="I32" s="32"/>
      <c r="J32" s="32"/>
      <c r="K32" s="32"/>
      <c r="L32" s="32"/>
      <c r="M32" s="32"/>
      <c r="N32" s="32"/>
    </row>
    <row r="33" spans="1:14" s="2" customFormat="1">
      <c r="A33" s="32"/>
      <c r="B33" s="19"/>
      <c r="C33" s="19"/>
      <c r="D33" s="19"/>
      <c r="E33" s="19"/>
      <c r="F33" s="32"/>
      <c r="G33" s="32"/>
      <c r="H33" s="32"/>
      <c r="I33" s="32"/>
      <c r="J33" s="32"/>
      <c r="K33" s="32"/>
      <c r="L33" s="32"/>
      <c r="M33" s="32"/>
      <c r="N33" s="32"/>
    </row>
    <row r="34" spans="1:14" s="2" customFormat="1">
      <c r="A34" s="32"/>
      <c r="B34" s="19"/>
      <c r="C34" s="19"/>
      <c r="D34" s="19"/>
      <c r="E34" s="19"/>
      <c r="F34" s="32"/>
      <c r="G34" s="32"/>
      <c r="H34" s="32"/>
      <c r="I34" s="32"/>
      <c r="J34" s="32"/>
      <c r="K34" s="32"/>
      <c r="L34" s="32"/>
      <c r="M34" s="32"/>
      <c r="N34" s="32"/>
    </row>
    <row r="35" spans="1:14" s="2" customFormat="1">
      <c r="A35" s="32"/>
      <c r="B35" s="19"/>
      <c r="C35" s="19"/>
      <c r="D35" s="19"/>
      <c r="E35" s="19"/>
      <c r="F35" s="32"/>
      <c r="G35" s="32"/>
      <c r="H35" s="32"/>
      <c r="I35" s="32"/>
      <c r="J35" s="32"/>
      <c r="K35" s="32"/>
      <c r="L35" s="32"/>
      <c r="M35" s="32"/>
      <c r="N35" s="32"/>
    </row>
    <row r="36" spans="1:14" s="2" customFormat="1">
      <c r="A36" s="32"/>
      <c r="B36" s="19"/>
      <c r="C36" s="19"/>
      <c r="D36" s="19"/>
      <c r="E36" s="19"/>
      <c r="F36" s="32"/>
      <c r="G36" s="32"/>
      <c r="H36" s="32"/>
      <c r="I36" s="32"/>
      <c r="J36" s="32"/>
      <c r="K36" s="32"/>
      <c r="L36" s="32"/>
      <c r="M36" s="32"/>
      <c r="N36" s="32"/>
    </row>
    <row r="37" spans="1:14" s="2" customFormat="1">
      <c r="A37" s="32"/>
      <c r="B37" s="19"/>
      <c r="C37" s="19"/>
      <c r="D37" s="19"/>
      <c r="E37" s="19"/>
      <c r="F37" s="32"/>
      <c r="G37" s="32"/>
      <c r="H37" s="32"/>
      <c r="I37" s="32"/>
      <c r="J37" s="32"/>
      <c r="K37" s="32"/>
      <c r="L37" s="32"/>
      <c r="M37" s="32"/>
      <c r="N37" s="32"/>
    </row>
    <row r="38" spans="1:14" s="2" customFormat="1">
      <c r="A38" s="32"/>
      <c r="B38" s="19"/>
      <c r="C38" s="19"/>
      <c r="D38" s="19"/>
      <c r="E38" s="19"/>
      <c r="F38" s="32"/>
      <c r="G38" s="32"/>
      <c r="H38" s="32"/>
      <c r="I38" s="32"/>
      <c r="J38" s="32"/>
      <c r="K38" s="32"/>
      <c r="L38" s="32"/>
      <c r="M38" s="32"/>
      <c r="N38" s="32"/>
    </row>
    <row r="39" spans="1:14" s="2" customFormat="1">
      <c r="A39" s="32"/>
      <c r="B39" s="19"/>
      <c r="C39" s="19"/>
      <c r="D39" s="19"/>
      <c r="E39" s="19"/>
      <c r="F39" s="32"/>
      <c r="G39" s="32"/>
      <c r="H39" s="32"/>
      <c r="I39" s="32"/>
      <c r="J39" s="32"/>
      <c r="K39" s="32"/>
      <c r="L39" s="32"/>
      <c r="M39" s="32"/>
      <c r="N39" s="32"/>
    </row>
    <row r="40" spans="1:14" s="2" customFormat="1">
      <c r="A40" s="32"/>
      <c r="B40" s="19"/>
      <c r="C40" s="19"/>
      <c r="D40" s="19"/>
      <c r="E40" s="19"/>
      <c r="F40" s="32"/>
      <c r="G40" s="32"/>
      <c r="H40" s="32"/>
      <c r="I40" s="32"/>
      <c r="J40" s="32"/>
      <c r="K40" s="32"/>
      <c r="L40" s="32"/>
      <c r="M40" s="32"/>
      <c r="N40" s="32"/>
    </row>
    <row r="41" spans="1:14" s="2" customFormat="1">
      <c r="A41" s="32"/>
      <c r="B41" s="19"/>
      <c r="C41" s="19"/>
      <c r="D41" s="19"/>
      <c r="E41" s="19"/>
      <c r="F41" s="32"/>
      <c r="G41" s="32"/>
      <c r="H41" s="32"/>
      <c r="I41" s="32"/>
      <c r="J41" s="32"/>
      <c r="K41" s="32"/>
      <c r="L41" s="32"/>
      <c r="M41" s="32"/>
      <c r="N41" s="32"/>
    </row>
    <row r="42" spans="1:14" s="2" customFormat="1">
      <c r="A42" s="32"/>
      <c r="B42" s="19"/>
      <c r="C42" s="19"/>
      <c r="D42" s="19"/>
      <c r="E42" s="19"/>
      <c r="F42" s="32"/>
      <c r="G42" s="32"/>
      <c r="H42" s="32"/>
      <c r="I42" s="32"/>
      <c r="J42" s="32"/>
      <c r="K42" s="32"/>
      <c r="L42" s="32"/>
      <c r="M42" s="32"/>
      <c r="N42" s="32"/>
    </row>
    <row r="43" spans="1:14" s="2" customFormat="1">
      <c r="A43" s="32"/>
      <c r="B43" s="19"/>
      <c r="C43" s="19"/>
      <c r="D43" s="19"/>
      <c r="E43" s="19"/>
      <c r="F43" s="32"/>
      <c r="G43" s="32"/>
      <c r="H43" s="32"/>
      <c r="I43" s="32"/>
      <c r="J43" s="32"/>
      <c r="K43" s="32"/>
      <c r="L43" s="32"/>
      <c r="M43" s="32"/>
      <c r="N43" s="32"/>
    </row>
    <row r="44" spans="1:14" s="2" customFormat="1">
      <c r="B44" s="3"/>
      <c r="C44" s="3"/>
      <c r="D44" s="3"/>
      <c r="E44" s="3"/>
    </row>
    <row r="45" spans="1:14" s="2" customFormat="1">
      <c r="B45" s="3"/>
      <c r="C45" s="3"/>
      <c r="D45" s="3"/>
      <c r="E45" s="3"/>
    </row>
    <row r="46" spans="1:14" s="2" customFormat="1">
      <c r="B46" s="3"/>
      <c r="C46" s="3"/>
      <c r="D46" s="3"/>
      <c r="E46" s="3"/>
    </row>
    <row r="47" spans="1:14" s="2" customFormat="1">
      <c r="B47" s="3"/>
      <c r="C47" s="3"/>
      <c r="D47" s="3"/>
      <c r="E47" s="3"/>
    </row>
    <row r="48" spans="1:14" s="2" customFormat="1">
      <c r="B48" s="3"/>
      <c r="C48" s="3"/>
      <c r="D48" s="3"/>
      <c r="E48" s="3"/>
    </row>
    <row r="49" spans="2:5" s="2" customFormat="1">
      <c r="B49" s="3"/>
      <c r="C49" s="3"/>
      <c r="D49" s="3"/>
      <c r="E49" s="3"/>
    </row>
    <row r="50" spans="2:5" s="2" customFormat="1">
      <c r="B50" s="3"/>
      <c r="C50" s="3"/>
      <c r="D50" s="3"/>
      <c r="E50" s="3"/>
    </row>
    <row r="51" spans="2:5" s="2" customFormat="1">
      <c r="B51" s="3"/>
      <c r="C51" s="3"/>
      <c r="D51" s="3"/>
      <c r="E51" s="3"/>
    </row>
    <row r="52" spans="2:5" s="2" customFormat="1">
      <c r="B52" s="3"/>
      <c r="C52" s="3"/>
      <c r="D52" s="3"/>
      <c r="E52" s="3"/>
    </row>
    <row r="53" spans="2:5" s="2" customFormat="1">
      <c r="B53" s="3"/>
      <c r="C53" s="3"/>
      <c r="D53" s="3"/>
      <c r="E53" s="3"/>
    </row>
    <row r="54" spans="2:5" s="2" customFormat="1">
      <c r="B54" s="3"/>
      <c r="C54" s="3"/>
      <c r="D54" s="3"/>
      <c r="E54" s="3"/>
    </row>
    <row r="55" spans="2:5" s="2" customFormat="1">
      <c r="B55" s="3"/>
      <c r="C55" s="3"/>
      <c r="D55" s="3"/>
      <c r="E55" s="3"/>
    </row>
    <row r="56" spans="2:5" s="2" customFormat="1">
      <c r="B56" s="3"/>
      <c r="C56" s="3"/>
      <c r="D56" s="3"/>
      <c r="E56" s="3"/>
    </row>
    <row r="57" spans="2:5" s="2" customFormat="1">
      <c r="B57" s="3"/>
      <c r="C57" s="3"/>
      <c r="D57" s="3"/>
      <c r="E57" s="3"/>
    </row>
    <row r="58" spans="2:5" s="2" customFormat="1">
      <c r="B58" s="3"/>
      <c r="C58" s="3"/>
      <c r="D58" s="3"/>
      <c r="E58" s="3"/>
    </row>
    <row r="59" spans="2:5" s="2" customFormat="1">
      <c r="B59" s="3"/>
      <c r="C59" s="3"/>
      <c r="D59" s="3"/>
      <c r="E59" s="3"/>
    </row>
    <row r="60" spans="2:5" s="2" customFormat="1">
      <c r="B60" s="3"/>
      <c r="C60" s="3"/>
      <c r="D60" s="3"/>
      <c r="E60" s="3"/>
    </row>
    <row r="61" spans="2:5" s="2" customFormat="1">
      <c r="B61" s="3"/>
      <c r="C61" s="3"/>
      <c r="D61" s="3"/>
      <c r="E61" s="3"/>
    </row>
    <row r="62" spans="2:5" s="2" customFormat="1">
      <c r="B62" s="3"/>
      <c r="C62" s="3"/>
      <c r="D62" s="3"/>
      <c r="E62" s="3"/>
    </row>
    <row r="63" spans="2:5" s="2" customFormat="1">
      <c r="B63" s="3"/>
      <c r="C63" s="3"/>
      <c r="D63" s="3"/>
      <c r="E63" s="3"/>
    </row>
    <row r="64" spans="2:5" s="2" customFormat="1">
      <c r="B64" s="3"/>
      <c r="C64" s="3"/>
      <c r="D64" s="3"/>
      <c r="E64" s="3"/>
    </row>
    <row r="65" spans="2:5" s="2" customFormat="1">
      <c r="B65" s="3"/>
      <c r="C65" s="3"/>
      <c r="D65" s="3"/>
      <c r="E65" s="3"/>
    </row>
    <row r="66" spans="2:5" s="2" customFormat="1">
      <c r="B66" s="3"/>
      <c r="C66" s="3"/>
      <c r="D66" s="3"/>
      <c r="E66" s="3"/>
    </row>
    <row r="67" spans="2:5" s="2" customFormat="1">
      <c r="B67" s="3"/>
      <c r="C67" s="3"/>
      <c r="D67" s="3"/>
      <c r="E67" s="3"/>
    </row>
    <row r="68" spans="2:5" s="2" customFormat="1">
      <c r="B68" s="3"/>
      <c r="C68" s="3"/>
      <c r="D68" s="3"/>
      <c r="E68" s="3"/>
    </row>
    <row r="69" spans="2:5" s="2" customFormat="1">
      <c r="B69" s="3"/>
      <c r="C69" s="3"/>
      <c r="D69" s="3"/>
      <c r="E69" s="3"/>
    </row>
    <row r="70" spans="2:5" s="2" customFormat="1">
      <c r="B70" s="3"/>
      <c r="C70" s="3"/>
      <c r="D70" s="3"/>
      <c r="E70" s="3"/>
    </row>
    <row r="71" spans="2:5" s="2" customFormat="1">
      <c r="B71" s="3"/>
      <c r="C71" s="3"/>
      <c r="D71" s="3"/>
      <c r="E71" s="3"/>
    </row>
    <row r="72" spans="2:5" s="2" customFormat="1">
      <c r="B72" s="3"/>
      <c r="C72" s="3"/>
      <c r="D72" s="3"/>
      <c r="E72" s="3"/>
    </row>
    <row r="73" spans="2:5" s="2" customFormat="1">
      <c r="B73" s="3"/>
      <c r="C73" s="3"/>
      <c r="D73" s="3"/>
      <c r="E73" s="3"/>
    </row>
    <row r="74" spans="2:5" s="2" customFormat="1">
      <c r="B74" s="3"/>
      <c r="C74" s="3"/>
      <c r="D74" s="3"/>
      <c r="E74" s="3"/>
    </row>
    <row r="75" spans="2:5" s="2" customFormat="1">
      <c r="B75" s="3"/>
      <c r="C75" s="3"/>
      <c r="D75" s="3"/>
      <c r="E75" s="3"/>
    </row>
    <row r="76" spans="2:5" s="2" customFormat="1">
      <c r="B76" s="3"/>
      <c r="C76" s="3"/>
      <c r="D76" s="3"/>
      <c r="E76" s="3"/>
    </row>
    <row r="77" spans="2:5" s="2" customFormat="1">
      <c r="B77" s="3"/>
      <c r="C77" s="3"/>
      <c r="D77" s="3"/>
      <c r="E77" s="3"/>
    </row>
    <row r="78" spans="2:5" s="2" customFormat="1">
      <c r="B78" s="3"/>
      <c r="C78" s="3"/>
      <c r="D78" s="3"/>
      <c r="E78" s="3"/>
    </row>
    <row r="79" spans="2:5" s="2" customFormat="1">
      <c r="B79" s="3"/>
      <c r="C79" s="3"/>
      <c r="D79" s="3"/>
      <c r="E79" s="3"/>
    </row>
    <row r="80" spans="2:5" s="2" customFormat="1">
      <c r="B80" s="3"/>
      <c r="C80" s="3"/>
      <c r="D80" s="3"/>
      <c r="E80" s="3"/>
    </row>
    <row r="81" spans="2:5" s="2" customFormat="1">
      <c r="B81" s="3"/>
      <c r="C81" s="3"/>
      <c r="D81" s="3"/>
      <c r="E81" s="3"/>
    </row>
    <row r="82" spans="2:5" s="2" customFormat="1">
      <c r="B82" s="3"/>
      <c r="C82" s="3"/>
      <c r="D82" s="3"/>
      <c r="E82" s="3"/>
    </row>
    <row r="83" spans="2:5" s="2" customFormat="1">
      <c r="B83" s="3"/>
      <c r="C83" s="3"/>
      <c r="D83" s="3"/>
      <c r="E83" s="3"/>
    </row>
    <row r="84" spans="2:5" s="2" customFormat="1">
      <c r="B84" s="3"/>
      <c r="C84" s="3"/>
      <c r="D84" s="3"/>
      <c r="E84" s="3"/>
    </row>
    <row r="85" spans="2:5" s="2" customFormat="1">
      <c r="B85" s="3"/>
      <c r="C85" s="3"/>
      <c r="D85" s="3"/>
      <c r="E85" s="3"/>
    </row>
    <row r="86" spans="2:5" s="2" customFormat="1">
      <c r="B86" s="3"/>
      <c r="C86" s="3"/>
      <c r="D86" s="3"/>
      <c r="E86" s="3"/>
    </row>
    <row r="87" spans="2:5" s="2" customFormat="1">
      <c r="B87" s="3"/>
      <c r="C87" s="3"/>
      <c r="D87" s="3"/>
      <c r="E87" s="3"/>
    </row>
    <row r="88" spans="2:5" s="2" customFormat="1">
      <c r="B88" s="3"/>
      <c r="C88" s="3"/>
      <c r="D88" s="3"/>
      <c r="E88" s="3"/>
    </row>
    <row r="89" spans="2:5" s="2" customFormat="1">
      <c r="B89" s="3"/>
      <c r="C89" s="3"/>
      <c r="D89" s="3"/>
      <c r="E89" s="3"/>
    </row>
    <row r="90" spans="2:5" s="2" customFormat="1">
      <c r="B90" s="3"/>
      <c r="C90" s="3"/>
      <c r="D90" s="3"/>
      <c r="E90" s="3"/>
    </row>
    <row r="91" spans="2:5" s="2" customFormat="1">
      <c r="B91" s="3"/>
      <c r="C91" s="3"/>
      <c r="D91" s="3"/>
      <c r="E91" s="3"/>
    </row>
    <row r="92" spans="2:5" s="2" customFormat="1">
      <c r="B92" s="3"/>
      <c r="C92" s="3"/>
      <c r="D92" s="3"/>
      <c r="E92" s="3"/>
    </row>
    <row r="93" spans="2:5" s="2" customFormat="1">
      <c r="B93" s="3"/>
      <c r="C93" s="3"/>
      <c r="D93" s="3"/>
      <c r="E93" s="3"/>
    </row>
    <row r="94" spans="2:5" s="2" customFormat="1">
      <c r="B94" s="3"/>
      <c r="C94" s="3"/>
      <c r="D94" s="3"/>
      <c r="E94" s="3"/>
    </row>
    <row r="95" spans="2:5" s="2" customFormat="1">
      <c r="B95" s="3"/>
      <c r="C95" s="3"/>
      <c r="D95" s="3"/>
      <c r="E95" s="3"/>
    </row>
    <row r="96" spans="2:5" s="2" customFormat="1">
      <c r="B96" s="3"/>
      <c r="C96" s="3"/>
      <c r="D96" s="3"/>
      <c r="E96" s="3"/>
    </row>
    <row r="97" spans="2:5" s="2" customFormat="1">
      <c r="B97" s="3"/>
      <c r="C97" s="3"/>
      <c r="D97" s="3"/>
      <c r="E97" s="3"/>
    </row>
    <row r="98" spans="2:5" s="2" customFormat="1">
      <c r="B98" s="3"/>
      <c r="C98" s="3"/>
      <c r="D98" s="3"/>
      <c r="E98" s="3"/>
    </row>
    <row r="99" spans="2:5" s="2" customFormat="1">
      <c r="B99" s="3"/>
      <c r="C99" s="3"/>
      <c r="D99" s="3"/>
      <c r="E99" s="3"/>
    </row>
    <row r="100" spans="2:5" s="2" customFormat="1">
      <c r="B100" s="3"/>
      <c r="C100" s="3"/>
      <c r="D100" s="3"/>
      <c r="E100" s="3"/>
    </row>
    <row r="101" spans="2:5" s="2" customFormat="1">
      <c r="B101" s="3"/>
      <c r="C101" s="3"/>
      <c r="D101" s="3"/>
      <c r="E101" s="3"/>
    </row>
    <row r="102" spans="2:5" s="2" customFormat="1">
      <c r="B102" s="3"/>
      <c r="C102" s="3"/>
      <c r="D102" s="3"/>
      <c r="E102" s="3"/>
    </row>
    <row r="103" spans="2:5" s="2" customFormat="1">
      <c r="B103" s="3"/>
      <c r="C103" s="3"/>
      <c r="D103" s="3"/>
      <c r="E103" s="3"/>
    </row>
    <row r="104" spans="2:5" s="2" customFormat="1">
      <c r="B104" s="3"/>
      <c r="C104" s="3"/>
      <c r="D104" s="3"/>
      <c r="E104" s="3"/>
    </row>
    <row r="105" spans="2:5" s="2" customFormat="1">
      <c r="B105" s="3"/>
      <c r="C105" s="3"/>
      <c r="D105" s="3"/>
      <c r="E105" s="3"/>
    </row>
    <row r="106" spans="2:5" s="2" customFormat="1">
      <c r="B106" s="3"/>
      <c r="C106" s="3"/>
      <c r="D106" s="3"/>
      <c r="E106" s="3"/>
    </row>
    <row r="107" spans="2:5" s="2" customFormat="1">
      <c r="B107" s="3"/>
      <c r="C107" s="3"/>
      <c r="D107" s="3"/>
      <c r="E107" s="3"/>
    </row>
    <row r="108" spans="2:5" s="2" customFormat="1">
      <c r="B108" s="3"/>
      <c r="C108" s="3"/>
      <c r="D108" s="3"/>
      <c r="E108" s="3"/>
    </row>
    <row r="109" spans="2:5" s="2" customFormat="1">
      <c r="B109" s="3"/>
      <c r="C109" s="3"/>
      <c r="D109" s="3"/>
      <c r="E109" s="3"/>
    </row>
    <row r="110" spans="2:5" s="2" customFormat="1">
      <c r="B110" s="3"/>
      <c r="C110" s="3"/>
      <c r="D110" s="3"/>
      <c r="E110" s="3"/>
    </row>
    <row r="111" spans="2:5" s="2" customFormat="1">
      <c r="B111" s="3"/>
      <c r="C111" s="3"/>
      <c r="D111" s="3"/>
      <c r="E111" s="3"/>
    </row>
    <row r="112" spans="2:5" s="2" customFormat="1">
      <c r="B112" s="3"/>
      <c r="C112" s="3"/>
      <c r="D112" s="3"/>
      <c r="E112" s="3"/>
    </row>
    <row r="113" spans="2:5" s="2" customFormat="1">
      <c r="B113" s="3"/>
      <c r="C113" s="3"/>
      <c r="D113" s="3"/>
      <c r="E113" s="3"/>
    </row>
    <row r="114" spans="2:5" s="2" customFormat="1">
      <c r="B114" s="3"/>
      <c r="C114" s="3"/>
      <c r="D114" s="3"/>
      <c r="E114" s="3"/>
    </row>
    <row r="115" spans="2:5" s="2" customFormat="1">
      <c r="B115" s="3"/>
      <c r="C115" s="3"/>
      <c r="D115" s="3"/>
      <c r="E115" s="3"/>
    </row>
    <row r="116" spans="2:5" s="2" customFormat="1">
      <c r="B116" s="3"/>
      <c r="C116" s="3"/>
      <c r="D116" s="3"/>
      <c r="E116" s="3"/>
    </row>
    <row r="117" spans="2:5" s="2" customFormat="1">
      <c r="B117" s="3"/>
      <c r="C117" s="3"/>
      <c r="D117" s="3"/>
      <c r="E117" s="3"/>
    </row>
    <row r="118" spans="2:5" s="2" customFormat="1">
      <c r="B118" s="3"/>
      <c r="C118" s="3"/>
      <c r="D118" s="3"/>
      <c r="E118" s="3"/>
    </row>
    <row r="119" spans="2:5" s="2" customFormat="1">
      <c r="B119" s="3"/>
      <c r="C119" s="3"/>
      <c r="D119" s="3"/>
      <c r="E119" s="3"/>
    </row>
    <row r="120" spans="2:5" s="2" customFormat="1">
      <c r="B120" s="3"/>
      <c r="C120" s="3"/>
      <c r="D120" s="3"/>
      <c r="E120" s="3"/>
    </row>
    <row r="121" spans="2:5" s="2" customFormat="1">
      <c r="B121" s="3"/>
      <c r="C121" s="3"/>
      <c r="D121" s="3"/>
      <c r="E121" s="3"/>
    </row>
    <row r="122" spans="2:5" s="2" customFormat="1">
      <c r="B122" s="3"/>
      <c r="C122" s="3"/>
      <c r="D122" s="3"/>
      <c r="E122" s="3"/>
    </row>
    <row r="123" spans="2:5" s="2" customFormat="1">
      <c r="B123" s="3"/>
      <c r="C123" s="3"/>
      <c r="D123" s="3"/>
      <c r="E123" s="3"/>
    </row>
    <row r="124" spans="2:5" s="2" customFormat="1">
      <c r="B124" s="3"/>
      <c r="C124" s="3"/>
      <c r="D124" s="3"/>
      <c r="E124" s="3"/>
    </row>
    <row r="125" spans="2:5" s="2" customFormat="1">
      <c r="B125" s="3"/>
      <c r="C125" s="3"/>
      <c r="D125" s="3"/>
      <c r="E125" s="3"/>
    </row>
    <row r="126" spans="2:5" s="2" customFormat="1">
      <c r="B126" s="3"/>
      <c r="C126" s="3"/>
      <c r="D126" s="3"/>
      <c r="E126" s="3"/>
    </row>
    <row r="127" spans="2:5" s="2" customFormat="1">
      <c r="B127" s="3"/>
      <c r="C127" s="3"/>
      <c r="D127" s="3"/>
      <c r="E127" s="3"/>
    </row>
    <row r="128" spans="2:5" s="2" customFormat="1">
      <c r="B128" s="3"/>
      <c r="C128" s="3"/>
      <c r="D128" s="3"/>
      <c r="E128" s="3"/>
    </row>
    <row r="129" spans="2:5" s="2" customFormat="1">
      <c r="B129" s="3"/>
      <c r="C129" s="3"/>
      <c r="D129" s="3"/>
      <c r="E129" s="3"/>
    </row>
    <row r="130" spans="2:5" s="2" customFormat="1">
      <c r="B130" s="3"/>
      <c r="C130" s="3"/>
      <c r="D130" s="3"/>
      <c r="E130" s="3"/>
    </row>
    <row r="131" spans="2:5" s="2" customFormat="1">
      <c r="B131" s="3"/>
      <c r="C131" s="3"/>
      <c r="D131" s="3"/>
      <c r="E131" s="3"/>
    </row>
    <row r="132" spans="2:5" s="2" customFormat="1">
      <c r="B132" s="3"/>
      <c r="C132" s="3"/>
      <c r="D132" s="3"/>
      <c r="E132" s="3"/>
    </row>
    <row r="133" spans="2:5" s="2" customFormat="1">
      <c r="B133" s="3"/>
      <c r="C133" s="3"/>
      <c r="D133" s="3"/>
      <c r="E133" s="3"/>
    </row>
    <row r="134" spans="2:5" s="2" customFormat="1">
      <c r="B134" s="3"/>
      <c r="C134" s="3"/>
      <c r="D134" s="3"/>
      <c r="E134" s="3"/>
    </row>
    <row r="135" spans="2:5" s="2" customFormat="1">
      <c r="B135" s="3"/>
      <c r="C135" s="3"/>
      <c r="D135" s="3"/>
      <c r="E135" s="3"/>
    </row>
    <row r="136" spans="2:5" s="2" customFormat="1">
      <c r="B136" s="3"/>
      <c r="C136" s="3"/>
      <c r="D136" s="3"/>
      <c r="E136" s="3"/>
    </row>
    <row r="137" spans="2:5" s="2" customFormat="1">
      <c r="B137" s="3"/>
      <c r="C137" s="3"/>
      <c r="D137" s="3"/>
      <c r="E137" s="3"/>
    </row>
    <row r="138" spans="2:5" s="2" customFormat="1">
      <c r="B138" s="3"/>
      <c r="C138" s="3"/>
      <c r="D138" s="3"/>
      <c r="E138" s="3"/>
    </row>
    <row r="139" spans="2:5" s="2" customFormat="1">
      <c r="B139" s="3"/>
      <c r="C139" s="3"/>
      <c r="D139" s="3"/>
      <c r="E139" s="3"/>
    </row>
    <row r="140" spans="2:5" s="2" customFormat="1">
      <c r="B140" s="3"/>
      <c r="C140" s="3"/>
      <c r="D140" s="3"/>
      <c r="E140" s="3"/>
    </row>
    <row r="141" spans="2:5" s="2" customFormat="1">
      <c r="B141" s="3"/>
      <c r="C141" s="3"/>
      <c r="D141" s="3"/>
      <c r="E141" s="3"/>
    </row>
    <row r="142" spans="2:5" s="2" customFormat="1">
      <c r="B142" s="3"/>
      <c r="C142" s="3"/>
      <c r="D142" s="3"/>
      <c r="E142" s="3"/>
    </row>
    <row r="143" spans="2:5" s="2" customFormat="1">
      <c r="B143" s="3"/>
      <c r="C143" s="3"/>
      <c r="D143" s="3"/>
      <c r="E143" s="3"/>
    </row>
    <row r="144" spans="2:5" s="2" customFormat="1">
      <c r="B144" s="3"/>
      <c r="C144" s="3"/>
      <c r="D144" s="3"/>
      <c r="E144" s="3"/>
    </row>
    <row r="145" spans="2:5" s="2" customFormat="1">
      <c r="B145" s="3"/>
      <c r="C145" s="3"/>
      <c r="D145" s="3"/>
      <c r="E145" s="3"/>
    </row>
    <row r="146" spans="2:5" s="2" customFormat="1">
      <c r="B146" s="3"/>
      <c r="C146" s="3"/>
      <c r="D146" s="3"/>
      <c r="E146" s="3"/>
    </row>
    <row r="147" spans="2:5" s="2" customFormat="1">
      <c r="B147" s="3"/>
      <c r="C147" s="3"/>
      <c r="D147" s="3"/>
      <c r="E147" s="3"/>
    </row>
    <row r="148" spans="2:5" s="2" customFormat="1">
      <c r="B148" s="3"/>
      <c r="C148" s="3"/>
      <c r="D148" s="3"/>
      <c r="E148" s="3"/>
    </row>
    <row r="149" spans="2:5" s="2" customFormat="1">
      <c r="B149" s="3"/>
      <c r="C149" s="3"/>
      <c r="D149" s="3"/>
      <c r="E149" s="3"/>
    </row>
    <row r="150" spans="2:5" s="2" customFormat="1">
      <c r="B150" s="3"/>
      <c r="C150" s="3"/>
      <c r="D150" s="3"/>
      <c r="E150" s="3"/>
    </row>
    <row r="151" spans="2:5" s="2" customFormat="1">
      <c r="B151" s="3"/>
      <c r="C151" s="3"/>
      <c r="D151" s="3"/>
      <c r="E151" s="3"/>
    </row>
    <row r="152" spans="2:5" s="2" customFormat="1">
      <c r="B152" s="3"/>
      <c r="C152" s="3"/>
      <c r="D152" s="3"/>
      <c r="E152" s="3"/>
    </row>
    <row r="153" spans="2:5" s="2" customFormat="1">
      <c r="B153" s="3"/>
      <c r="C153" s="3"/>
      <c r="D153" s="3"/>
      <c r="E153" s="3"/>
    </row>
    <row r="154" spans="2:5" s="2" customFormat="1">
      <c r="B154" s="3"/>
      <c r="C154" s="3"/>
      <c r="D154" s="3"/>
      <c r="E154" s="3"/>
    </row>
    <row r="155" spans="2:5" s="2" customFormat="1">
      <c r="B155" s="3"/>
      <c r="C155" s="3"/>
      <c r="D155" s="3"/>
      <c r="E155" s="3"/>
    </row>
    <row r="156" spans="2:5" s="2" customFormat="1">
      <c r="B156" s="3"/>
      <c r="C156" s="3"/>
      <c r="D156" s="3"/>
      <c r="E156" s="3"/>
    </row>
    <row r="157" spans="2:5" s="2" customFormat="1">
      <c r="B157" s="3"/>
      <c r="C157" s="3"/>
      <c r="D157" s="3"/>
      <c r="E157" s="3"/>
    </row>
    <row r="158" spans="2:5" s="2" customFormat="1">
      <c r="B158" s="3"/>
      <c r="C158" s="3"/>
      <c r="D158" s="3"/>
      <c r="E158" s="3"/>
    </row>
    <row r="159" spans="2:5" s="2" customFormat="1">
      <c r="B159" s="3"/>
      <c r="C159" s="3"/>
      <c r="D159" s="3"/>
      <c r="E159" s="3"/>
    </row>
    <row r="160" spans="2:5" s="2" customFormat="1">
      <c r="B160" s="3"/>
      <c r="C160" s="3"/>
      <c r="D160" s="3"/>
      <c r="E160" s="3"/>
    </row>
    <row r="161" spans="2:5" s="2" customFormat="1">
      <c r="B161" s="3"/>
      <c r="C161" s="3"/>
      <c r="D161" s="3"/>
      <c r="E161" s="3"/>
    </row>
    <row r="162" spans="2:5" s="2" customFormat="1">
      <c r="B162" s="3"/>
      <c r="C162" s="3"/>
      <c r="D162" s="3"/>
      <c r="E162" s="3"/>
    </row>
    <row r="163" spans="2:5" s="2" customFormat="1">
      <c r="B163" s="3"/>
      <c r="C163" s="3"/>
      <c r="D163" s="3"/>
      <c r="E163" s="3"/>
    </row>
    <row r="164" spans="2:5" s="2" customFormat="1">
      <c r="B164" s="3"/>
      <c r="C164" s="3"/>
      <c r="D164" s="3"/>
      <c r="E164" s="3"/>
    </row>
    <row r="165" spans="2:5" s="2" customFormat="1">
      <c r="B165" s="3"/>
      <c r="C165" s="3"/>
      <c r="D165" s="3"/>
      <c r="E165" s="3"/>
    </row>
    <row r="166" spans="2:5" s="2" customFormat="1">
      <c r="B166" s="3"/>
      <c r="C166" s="3"/>
      <c r="D166" s="3"/>
      <c r="E166" s="3"/>
    </row>
    <row r="167" spans="2:5" s="2" customFormat="1">
      <c r="B167" s="3"/>
      <c r="C167" s="3"/>
      <c r="D167" s="3"/>
      <c r="E167" s="3"/>
    </row>
    <row r="168" spans="2:5" s="2" customFormat="1">
      <c r="B168" s="3"/>
      <c r="C168" s="3"/>
      <c r="D168" s="3"/>
      <c r="E168" s="3"/>
    </row>
    <row r="169" spans="2:5" s="2" customFormat="1">
      <c r="B169" s="3"/>
      <c r="C169" s="3"/>
      <c r="D169" s="3"/>
      <c r="E169" s="3"/>
    </row>
    <row r="170" spans="2:5" s="2" customFormat="1">
      <c r="B170" s="3"/>
      <c r="C170" s="3"/>
      <c r="D170" s="3"/>
      <c r="E170" s="3"/>
    </row>
    <row r="171" spans="2:5" s="2" customFormat="1">
      <c r="B171" s="3"/>
      <c r="C171" s="3"/>
      <c r="D171" s="3"/>
      <c r="E171" s="3"/>
    </row>
    <row r="172" spans="2:5" s="2" customFormat="1">
      <c r="B172" s="3"/>
      <c r="C172" s="3"/>
      <c r="D172" s="3"/>
      <c r="E172" s="3"/>
    </row>
    <row r="173" spans="2:5" s="2" customFormat="1">
      <c r="B173" s="3"/>
      <c r="C173" s="3"/>
      <c r="D173" s="3"/>
      <c r="E173" s="3"/>
    </row>
    <row r="174" spans="2:5" s="2" customFormat="1">
      <c r="B174" s="3"/>
      <c r="C174" s="3"/>
      <c r="D174" s="3"/>
      <c r="E174" s="3"/>
    </row>
    <row r="175" spans="2:5" s="2" customFormat="1">
      <c r="B175" s="3"/>
      <c r="C175" s="3"/>
      <c r="D175" s="3"/>
      <c r="E175" s="3"/>
    </row>
    <row r="176" spans="2:5" s="2" customFormat="1">
      <c r="B176" s="3"/>
      <c r="C176" s="3"/>
      <c r="D176" s="3"/>
      <c r="E176" s="3"/>
    </row>
    <row r="177" spans="2:5" s="2" customFormat="1">
      <c r="B177" s="3"/>
      <c r="C177" s="3"/>
      <c r="D177" s="3"/>
      <c r="E177" s="3"/>
    </row>
    <row r="178" spans="2:5" s="2" customFormat="1">
      <c r="B178" s="3"/>
      <c r="C178" s="3"/>
      <c r="D178" s="3"/>
      <c r="E178" s="3"/>
    </row>
    <row r="179" spans="2:5" s="2" customFormat="1">
      <c r="B179" s="3"/>
      <c r="C179" s="3"/>
      <c r="D179" s="3"/>
      <c r="E179" s="3"/>
    </row>
    <row r="180" spans="2:5" s="2" customFormat="1">
      <c r="B180" s="3"/>
      <c r="C180" s="3"/>
      <c r="D180" s="3"/>
      <c r="E180" s="3"/>
    </row>
    <row r="181" spans="2:5" s="2" customFormat="1">
      <c r="B181" s="3"/>
      <c r="C181" s="3"/>
      <c r="D181" s="3"/>
      <c r="E181" s="3"/>
    </row>
    <row r="182" spans="2:5" s="2" customFormat="1">
      <c r="B182" s="3"/>
      <c r="C182" s="3"/>
      <c r="D182" s="3"/>
      <c r="E182" s="3"/>
    </row>
    <row r="183" spans="2:5" s="2" customFormat="1">
      <c r="B183" s="3"/>
      <c r="C183" s="3"/>
      <c r="D183" s="3"/>
      <c r="E183" s="3"/>
    </row>
    <row r="184" spans="2:5" s="2" customFormat="1">
      <c r="B184" s="3"/>
      <c r="C184" s="3"/>
      <c r="D184" s="3"/>
      <c r="E184" s="3"/>
    </row>
    <row r="185" spans="2:5" s="2" customFormat="1">
      <c r="B185" s="3"/>
      <c r="C185" s="3"/>
      <c r="D185" s="3"/>
      <c r="E185" s="3"/>
    </row>
    <row r="186" spans="2:5" s="2" customFormat="1">
      <c r="B186" s="3"/>
      <c r="C186" s="3"/>
      <c r="D186" s="3"/>
      <c r="E186" s="3"/>
    </row>
    <row r="187" spans="2:5" s="2" customFormat="1">
      <c r="B187" s="3"/>
      <c r="C187" s="3"/>
      <c r="D187" s="3"/>
      <c r="E187" s="3"/>
    </row>
    <row r="188" spans="2:5" s="2" customFormat="1">
      <c r="B188" s="3"/>
      <c r="C188" s="3"/>
      <c r="D188" s="3"/>
      <c r="E188" s="3"/>
    </row>
    <row r="189" spans="2:5" s="2" customFormat="1">
      <c r="B189" s="3"/>
      <c r="C189" s="3"/>
      <c r="D189" s="3"/>
      <c r="E189" s="3"/>
    </row>
    <row r="190" spans="2:5" s="2" customFormat="1">
      <c r="B190" s="3"/>
      <c r="C190" s="3"/>
      <c r="D190" s="3"/>
      <c r="E190" s="3"/>
    </row>
    <row r="191" spans="2:5" s="2" customFormat="1">
      <c r="B191" s="3"/>
      <c r="C191" s="3"/>
      <c r="D191" s="3"/>
      <c r="E191" s="3"/>
    </row>
    <row r="192" spans="2:5" s="2" customFormat="1">
      <c r="B192" s="3"/>
      <c r="C192" s="3"/>
      <c r="D192" s="3"/>
      <c r="E192" s="3"/>
    </row>
    <row r="193" spans="2:5" s="2" customFormat="1">
      <c r="B193" s="3"/>
      <c r="C193" s="3"/>
      <c r="D193" s="3"/>
      <c r="E193" s="3"/>
    </row>
    <row r="194" spans="2:5" s="2" customFormat="1">
      <c r="B194" s="3"/>
      <c r="C194" s="3"/>
      <c r="D194" s="3"/>
      <c r="E194" s="3"/>
    </row>
    <row r="195" spans="2:5" s="2" customFormat="1">
      <c r="B195" s="3"/>
      <c r="C195" s="3"/>
      <c r="D195" s="3"/>
      <c r="E195" s="3"/>
    </row>
    <row r="196" spans="2:5" s="2" customFormat="1">
      <c r="B196" s="3"/>
      <c r="C196" s="3"/>
      <c r="D196" s="3"/>
      <c r="E196" s="3"/>
    </row>
    <row r="197" spans="2:5" s="2" customFormat="1">
      <c r="B197" s="3"/>
      <c r="C197" s="3"/>
      <c r="D197" s="3"/>
      <c r="E197" s="3"/>
    </row>
    <row r="198" spans="2:5" s="2" customFormat="1">
      <c r="B198" s="3"/>
      <c r="C198" s="3"/>
      <c r="D198" s="3"/>
      <c r="E198" s="3"/>
    </row>
    <row r="199" spans="2:5" s="2" customFormat="1">
      <c r="B199" s="3"/>
      <c r="C199" s="3"/>
      <c r="D199" s="3"/>
      <c r="E199" s="3"/>
    </row>
    <row r="200" spans="2:5" s="2" customFormat="1">
      <c r="B200" s="3"/>
      <c r="C200" s="3"/>
      <c r="D200" s="3"/>
      <c r="E200" s="3"/>
    </row>
    <row r="201" spans="2:5" s="2" customFormat="1">
      <c r="B201" s="3"/>
      <c r="C201" s="3"/>
      <c r="D201" s="3"/>
      <c r="E201" s="3"/>
    </row>
    <row r="202" spans="2:5" s="2" customFormat="1">
      <c r="B202" s="3"/>
      <c r="C202" s="3"/>
      <c r="D202" s="3"/>
      <c r="E202" s="3"/>
    </row>
    <row r="203" spans="2:5" s="2" customFormat="1">
      <c r="B203" s="3"/>
      <c r="C203" s="3"/>
      <c r="D203" s="3"/>
      <c r="E203" s="3"/>
    </row>
    <row r="204" spans="2:5" s="2" customFormat="1">
      <c r="B204" s="3"/>
      <c r="C204" s="3"/>
      <c r="D204" s="3"/>
      <c r="E204" s="3"/>
    </row>
    <row r="205" spans="2:5" s="2" customFormat="1">
      <c r="B205" s="3"/>
      <c r="C205" s="3"/>
      <c r="D205" s="3"/>
      <c r="E205" s="3"/>
    </row>
    <row r="206" spans="2:5" s="2" customFormat="1">
      <c r="B206" s="3"/>
      <c r="C206" s="3"/>
      <c r="D206" s="3"/>
      <c r="E206" s="3"/>
    </row>
    <row r="207" spans="2:5" s="2" customFormat="1">
      <c r="B207" s="3"/>
      <c r="C207" s="3"/>
      <c r="D207" s="3"/>
      <c r="E207" s="3"/>
    </row>
    <row r="208" spans="2:5" s="2" customFormat="1">
      <c r="B208" s="3"/>
      <c r="C208" s="3"/>
      <c r="D208" s="3"/>
      <c r="E208" s="3"/>
    </row>
    <row r="209" spans="2:5" s="2" customFormat="1">
      <c r="B209" s="3"/>
      <c r="C209" s="3"/>
      <c r="D209" s="3"/>
      <c r="E209" s="3"/>
    </row>
    <row r="210" spans="2:5" s="2" customFormat="1">
      <c r="B210" s="3"/>
      <c r="C210" s="3"/>
      <c r="D210" s="3"/>
      <c r="E210" s="3"/>
    </row>
    <row r="211" spans="2:5" s="2" customFormat="1">
      <c r="B211" s="3"/>
      <c r="C211" s="3"/>
      <c r="D211" s="3"/>
      <c r="E211" s="3"/>
    </row>
    <row r="212" spans="2:5" s="2" customFormat="1">
      <c r="B212" s="3"/>
      <c r="C212" s="3"/>
      <c r="D212" s="3"/>
      <c r="E212" s="3"/>
    </row>
    <row r="213" spans="2:5" s="2" customFormat="1">
      <c r="B213" s="3"/>
      <c r="C213" s="3"/>
      <c r="D213" s="3"/>
      <c r="E213" s="3"/>
    </row>
    <row r="214" spans="2:5" s="2" customFormat="1">
      <c r="B214" s="3"/>
      <c r="C214" s="3"/>
      <c r="D214" s="3"/>
      <c r="E214" s="3"/>
    </row>
    <row r="215" spans="2:5" s="2" customFormat="1">
      <c r="B215" s="3"/>
      <c r="C215" s="3"/>
      <c r="D215" s="3"/>
      <c r="E215" s="3"/>
    </row>
    <row r="216" spans="2:5" s="2" customFormat="1">
      <c r="B216" s="3"/>
      <c r="C216" s="3"/>
      <c r="D216" s="3"/>
      <c r="E216" s="3"/>
    </row>
    <row r="217" spans="2:5" s="2" customFormat="1">
      <c r="B217" s="3"/>
      <c r="C217" s="3"/>
      <c r="D217" s="3"/>
      <c r="E217" s="3"/>
    </row>
    <row r="218" spans="2:5" s="2" customFormat="1">
      <c r="B218" s="3"/>
      <c r="C218" s="3"/>
      <c r="D218" s="3"/>
      <c r="E218" s="3"/>
    </row>
    <row r="219" spans="2:5" s="2" customFormat="1">
      <c r="B219" s="3"/>
      <c r="C219" s="3"/>
      <c r="D219" s="3"/>
      <c r="E219" s="3"/>
    </row>
    <row r="220" spans="2:5" s="2" customFormat="1">
      <c r="B220" s="3"/>
      <c r="C220" s="3"/>
      <c r="D220" s="3"/>
      <c r="E220" s="3"/>
    </row>
    <row r="221" spans="2:5" s="2" customFormat="1">
      <c r="B221" s="3"/>
      <c r="C221" s="3"/>
      <c r="D221" s="3"/>
      <c r="E221" s="3"/>
    </row>
    <row r="222" spans="2:5" s="2" customFormat="1">
      <c r="B222" s="3"/>
      <c r="C222" s="3"/>
      <c r="D222" s="3"/>
      <c r="E222" s="3"/>
    </row>
    <row r="223" spans="2:5" s="2" customFormat="1">
      <c r="B223" s="3"/>
      <c r="C223" s="3"/>
      <c r="D223" s="3"/>
      <c r="E223" s="3"/>
    </row>
    <row r="224" spans="2:5" s="2" customFormat="1">
      <c r="B224" s="3"/>
      <c r="C224" s="3"/>
      <c r="D224" s="3"/>
      <c r="E224" s="3"/>
    </row>
    <row r="225" spans="2:5" s="2" customFormat="1">
      <c r="B225" s="3"/>
      <c r="C225" s="3"/>
      <c r="D225" s="3"/>
      <c r="E225" s="3"/>
    </row>
    <row r="226" spans="2:5" s="2" customFormat="1">
      <c r="B226" s="3"/>
      <c r="C226" s="3"/>
      <c r="D226" s="3"/>
      <c r="E226" s="3"/>
    </row>
    <row r="227" spans="2:5" s="2" customFormat="1">
      <c r="B227" s="3"/>
      <c r="C227" s="3"/>
      <c r="D227" s="3"/>
      <c r="E227" s="3"/>
    </row>
    <row r="228" spans="2:5" s="2" customFormat="1">
      <c r="B228" s="3"/>
      <c r="C228" s="3"/>
      <c r="D228" s="3"/>
      <c r="E228" s="3"/>
    </row>
    <row r="229" spans="2:5" s="2" customFormat="1">
      <c r="B229" s="3"/>
      <c r="C229" s="3"/>
      <c r="D229" s="3"/>
      <c r="E229" s="3"/>
    </row>
    <row r="230" spans="2:5" s="2" customFormat="1">
      <c r="B230" s="3"/>
      <c r="C230" s="3"/>
      <c r="D230" s="3"/>
      <c r="E230" s="3"/>
    </row>
    <row r="231" spans="2:5" s="2" customFormat="1">
      <c r="B231" s="3"/>
      <c r="C231" s="3"/>
      <c r="D231" s="3"/>
      <c r="E231" s="3"/>
    </row>
    <row r="232" spans="2:5" s="2" customFormat="1">
      <c r="B232" s="3"/>
      <c r="C232" s="3"/>
      <c r="D232" s="3"/>
      <c r="E232" s="3"/>
    </row>
    <row r="233" spans="2:5" s="2" customFormat="1">
      <c r="B233" s="3"/>
      <c r="C233" s="3"/>
      <c r="D233" s="3"/>
      <c r="E233" s="3"/>
    </row>
    <row r="234" spans="2:5" s="2" customFormat="1">
      <c r="B234" s="3"/>
      <c r="C234" s="3"/>
      <c r="D234" s="3"/>
      <c r="E234" s="3"/>
    </row>
    <row r="235" spans="2:5" s="2" customFormat="1">
      <c r="B235" s="3"/>
      <c r="C235" s="3"/>
      <c r="D235" s="3"/>
      <c r="E235" s="3"/>
    </row>
    <row r="236" spans="2:5" s="2" customFormat="1">
      <c r="B236" s="3"/>
      <c r="C236" s="3"/>
      <c r="D236" s="3"/>
      <c r="E236" s="3"/>
    </row>
    <row r="237" spans="2:5" s="2" customFormat="1">
      <c r="B237" s="3"/>
      <c r="C237" s="3"/>
      <c r="D237" s="3"/>
      <c r="E237" s="3"/>
    </row>
    <row r="238" spans="2:5" s="2" customFormat="1">
      <c r="B238" s="3"/>
      <c r="C238" s="3"/>
      <c r="D238" s="3"/>
      <c r="E238" s="3"/>
    </row>
    <row r="239" spans="2:5" s="2" customFormat="1">
      <c r="B239" s="3"/>
      <c r="C239" s="3"/>
      <c r="D239" s="3"/>
      <c r="E239" s="3"/>
    </row>
    <row r="240" spans="2:5" s="2" customFormat="1">
      <c r="B240" s="3"/>
      <c r="C240" s="3"/>
      <c r="D240" s="3"/>
      <c r="E240" s="3"/>
    </row>
    <row r="241" spans="2:5" s="2" customFormat="1">
      <c r="B241" s="3"/>
      <c r="C241" s="3"/>
      <c r="D241" s="3"/>
      <c r="E241" s="3"/>
    </row>
    <row r="242" spans="2:5" s="2" customFormat="1">
      <c r="B242" s="3"/>
      <c r="C242" s="3"/>
      <c r="D242" s="3"/>
      <c r="E242" s="3"/>
    </row>
    <row r="243" spans="2:5" s="2" customFormat="1">
      <c r="B243" s="3"/>
      <c r="C243" s="3"/>
      <c r="D243" s="3"/>
      <c r="E243" s="3"/>
    </row>
    <row r="244" spans="2:5" s="2" customFormat="1">
      <c r="B244" s="3"/>
      <c r="C244" s="3"/>
      <c r="D244" s="3"/>
      <c r="E244" s="3"/>
    </row>
    <row r="245" spans="2:5" s="2" customFormat="1">
      <c r="B245" s="3"/>
      <c r="C245" s="3"/>
      <c r="D245" s="3"/>
      <c r="E245" s="3"/>
    </row>
    <row r="246" spans="2:5" s="2" customFormat="1">
      <c r="B246" s="3"/>
      <c r="C246" s="3"/>
      <c r="D246" s="3"/>
      <c r="E246" s="3"/>
    </row>
    <row r="247" spans="2:5" s="2" customFormat="1">
      <c r="B247" s="3"/>
      <c r="C247" s="3"/>
      <c r="D247" s="3"/>
      <c r="E247" s="3"/>
    </row>
    <row r="248" spans="2:5" s="2" customFormat="1">
      <c r="B248" s="3"/>
      <c r="C248" s="3"/>
      <c r="D248" s="3"/>
      <c r="E248" s="3"/>
    </row>
    <row r="249" spans="2:5" s="2" customFormat="1">
      <c r="B249" s="3"/>
      <c r="C249" s="3"/>
      <c r="D249" s="3"/>
      <c r="E249" s="3"/>
    </row>
    <row r="250" spans="2:5" s="2" customFormat="1">
      <c r="B250" s="3"/>
      <c r="C250" s="3"/>
      <c r="D250" s="3"/>
      <c r="E250" s="3"/>
    </row>
    <row r="251" spans="2:5" s="2" customFormat="1">
      <c r="B251" s="3"/>
      <c r="C251" s="3"/>
      <c r="D251" s="3"/>
      <c r="E251" s="3"/>
    </row>
    <row r="252" spans="2:5" s="2" customFormat="1">
      <c r="B252" s="3"/>
      <c r="C252" s="3"/>
      <c r="D252" s="3"/>
      <c r="E252" s="3"/>
    </row>
    <row r="253" spans="2:5" s="2" customFormat="1">
      <c r="B253" s="3"/>
      <c r="C253" s="3"/>
      <c r="D253" s="3"/>
      <c r="E253" s="3"/>
    </row>
    <row r="254" spans="2:5" s="2" customFormat="1">
      <c r="B254" s="3"/>
      <c r="C254" s="3"/>
      <c r="D254" s="3"/>
      <c r="E254" s="3"/>
    </row>
    <row r="255" spans="2:5" s="2" customFormat="1">
      <c r="B255" s="3"/>
      <c r="C255" s="3"/>
      <c r="D255" s="3"/>
      <c r="E255" s="3"/>
    </row>
    <row r="256" spans="2:5" s="2" customFormat="1">
      <c r="B256" s="3"/>
      <c r="C256" s="3"/>
      <c r="D256" s="3"/>
      <c r="E256" s="3"/>
    </row>
    <row r="257" spans="2:5" s="2" customFormat="1">
      <c r="B257" s="3"/>
      <c r="C257" s="3"/>
      <c r="D257" s="3"/>
      <c r="E257" s="3"/>
    </row>
    <row r="258" spans="2:5" s="2" customFormat="1">
      <c r="B258" s="3"/>
      <c r="C258" s="3"/>
      <c r="D258" s="3"/>
      <c r="E258" s="3"/>
    </row>
    <row r="259" spans="2:5" s="2" customFormat="1">
      <c r="B259" s="3"/>
      <c r="C259" s="3"/>
      <c r="D259" s="3"/>
      <c r="E259" s="3"/>
    </row>
    <row r="260" spans="2:5" s="2" customFormat="1">
      <c r="B260" s="3"/>
      <c r="C260" s="3"/>
      <c r="D260" s="3"/>
      <c r="E260" s="3"/>
    </row>
    <row r="261" spans="2:5" s="2" customFormat="1">
      <c r="B261" s="3"/>
      <c r="C261" s="3"/>
      <c r="D261" s="3"/>
      <c r="E261" s="3"/>
    </row>
    <row r="262" spans="2:5" s="2" customFormat="1">
      <c r="B262" s="3"/>
      <c r="C262" s="3"/>
      <c r="D262" s="3"/>
      <c r="E262" s="3"/>
    </row>
    <row r="263" spans="2:5" s="2" customFormat="1">
      <c r="B263" s="3"/>
      <c r="C263" s="3"/>
      <c r="D263" s="3"/>
      <c r="E263" s="3"/>
    </row>
    <row r="264" spans="2:5" s="2" customFormat="1">
      <c r="B264" s="3"/>
      <c r="C264" s="3"/>
      <c r="D264" s="3"/>
      <c r="E264" s="3"/>
    </row>
    <row r="265" spans="2:5" s="2" customFormat="1">
      <c r="B265" s="3"/>
      <c r="C265" s="3"/>
      <c r="D265" s="3"/>
      <c r="E265" s="3"/>
    </row>
    <row r="266" spans="2:5" s="2" customFormat="1">
      <c r="B266" s="3"/>
      <c r="C266" s="3"/>
      <c r="D266" s="3"/>
      <c r="E266" s="3"/>
    </row>
    <row r="267" spans="2:5" s="2" customFormat="1">
      <c r="B267" s="3"/>
      <c r="C267" s="3"/>
      <c r="D267" s="3"/>
      <c r="E267" s="3"/>
    </row>
    <row r="268" spans="2:5" s="2" customFormat="1">
      <c r="B268" s="3"/>
      <c r="C268" s="3"/>
      <c r="D268" s="3"/>
      <c r="E268" s="3"/>
    </row>
    <row r="269" spans="2:5" s="2" customFormat="1">
      <c r="B269" s="3"/>
      <c r="C269" s="3"/>
      <c r="D269" s="3"/>
      <c r="E269" s="3"/>
    </row>
    <row r="270" spans="2:5" s="2" customFormat="1">
      <c r="B270" s="3"/>
      <c r="C270" s="3"/>
      <c r="D270" s="3"/>
      <c r="E270" s="3"/>
    </row>
    <row r="271" spans="2:5" s="2" customFormat="1">
      <c r="B271" s="3"/>
      <c r="C271" s="3"/>
      <c r="D271" s="3"/>
      <c r="E271" s="3"/>
    </row>
    <row r="272" spans="2:5" s="2" customFormat="1">
      <c r="B272" s="3"/>
      <c r="C272" s="3"/>
      <c r="D272" s="3"/>
      <c r="E272" s="3"/>
    </row>
    <row r="273" spans="2:5" s="2" customFormat="1">
      <c r="B273" s="3"/>
      <c r="C273" s="3"/>
      <c r="D273" s="3"/>
      <c r="E273" s="3"/>
    </row>
    <row r="274" spans="2:5" s="2" customFormat="1">
      <c r="B274" s="3"/>
      <c r="C274" s="3"/>
      <c r="D274" s="3"/>
      <c r="E274" s="3"/>
    </row>
    <row r="275" spans="2:5" s="2" customFormat="1">
      <c r="B275" s="3"/>
      <c r="C275" s="3"/>
      <c r="D275" s="3"/>
      <c r="E275" s="3"/>
    </row>
    <row r="276" spans="2:5" s="2" customFormat="1">
      <c r="B276" s="3"/>
      <c r="C276" s="3"/>
      <c r="D276" s="3"/>
      <c r="E276" s="3"/>
    </row>
    <row r="277" spans="2:5" s="2" customFormat="1">
      <c r="B277" s="3"/>
      <c r="C277" s="3"/>
      <c r="D277" s="3"/>
      <c r="E277" s="3"/>
    </row>
    <row r="278" spans="2:5" s="2" customFormat="1">
      <c r="B278" s="3"/>
      <c r="C278" s="3"/>
      <c r="D278" s="3"/>
      <c r="E278" s="3"/>
    </row>
    <row r="279" spans="2:5" s="2" customFormat="1">
      <c r="B279" s="3"/>
      <c r="C279" s="3"/>
      <c r="D279" s="3"/>
      <c r="E279" s="3"/>
    </row>
    <row r="280" spans="2:5" s="2" customFormat="1">
      <c r="B280" s="3"/>
      <c r="C280" s="3"/>
      <c r="D280" s="3"/>
      <c r="E280" s="3"/>
    </row>
    <row r="281" spans="2:5" s="2" customFormat="1">
      <c r="B281" s="3"/>
      <c r="C281" s="3"/>
      <c r="D281" s="3"/>
      <c r="E281" s="3"/>
    </row>
    <row r="282" spans="2:5" s="2" customFormat="1">
      <c r="B282" s="3"/>
      <c r="C282" s="3"/>
      <c r="D282" s="3"/>
      <c r="E282" s="3"/>
    </row>
    <row r="283" spans="2:5" s="2" customFormat="1">
      <c r="B283" s="3"/>
      <c r="C283" s="3"/>
      <c r="D283" s="3"/>
      <c r="E283" s="3"/>
    </row>
    <row r="284" spans="2:5" s="2" customFormat="1">
      <c r="B284" s="3"/>
      <c r="C284" s="3"/>
      <c r="D284" s="3"/>
      <c r="E284" s="3"/>
    </row>
    <row r="285" spans="2:5" s="2" customFormat="1">
      <c r="B285" s="3"/>
      <c r="C285" s="3"/>
      <c r="D285" s="3"/>
      <c r="E285" s="3"/>
    </row>
    <row r="286" spans="2:5" s="2" customFormat="1">
      <c r="B286" s="3"/>
      <c r="C286" s="3"/>
      <c r="D286" s="3"/>
      <c r="E286" s="3"/>
    </row>
    <row r="287" spans="2:5" s="2" customFormat="1">
      <c r="B287" s="3"/>
      <c r="C287" s="3"/>
      <c r="D287" s="3"/>
      <c r="E287" s="3"/>
    </row>
    <row r="288" spans="2:5" s="2" customFormat="1">
      <c r="B288" s="3"/>
      <c r="C288" s="3"/>
      <c r="D288" s="3"/>
      <c r="E288" s="3"/>
    </row>
    <row r="289" spans="2:5" s="2" customFormat="1">
      <c r="B289" s="3"/>
      <c r="C289" s="3"/>
      <c r="D289" s="3"/>
      <c r="E289" s="3"/>
    </row>
    <row r="290" spans="2:5" s="2" customFormat="1">
      <c r="B290" s="3"/>
      <c r="C290" s="3"/>
      <c r="D290" s="3"/>
      <c r="E290" s="3"/>
    </row>
    <row r="291" spans="2:5" s="2" customFormat="1">
      <c r="B291" s="3"/>
      <c r="C291" s="3"/>
      <c r="D291" s="3"/>
      <c r="E291" s="3"/>
    </row>
    <row r="292" spans="2:5" s="2" customFormat="1">
      <c r="B292" s="3"/>
      <c r="C292" s="3"/>
      <c r="D292" s="3"/>
      <c r="E292" s="3"/>
    </row>
    <row r="293" spans="2:5" s="2" customFormat="1">
      <c r="B293" s="3"/>
      <c r="C293" s="3"/>
      <c r="D293" s="3"/>
      <c r="E293" s="3"/>
    </row>
    <row r="294" spans="2:5" s="2" customFormat="1">
      <c r="B294" s="3"/>
      <c r="C294" s="3"/>
      <c r="D294" s="3"/>
      <c r="E294" s="3"/>
    </row>
    <row r="295" spans="2:5" s="2" customFormat="1">
      <c r="B295" s="3"/>
      <c r="C295" s="3"/>
      <c r="D295" s="3"/>
      <c r="E295" s="3"/>
    </row>
    <row r="296" spans="2:5" s="2" customFormat="1">
      <c r="B296" s="3"/>
      <c r="C296" s="3"/>
      <c r="D296" s="3"/>
      <c r="E296" s="3"/>
    </row>
    <row r="297" spans="2:5" s="2" customFormat="1">
      <c r="B297" s="3"/>
      <c r="C297" s="3"/>
      <c r="D297" s="3"/>
      <c r="E297" s="3"/>
    </row>
    <row r="298" spans="2:5" s="2" customFormat="1">
      <c r="B298" s="3"/>
      <c r="C298" s="3"/>
      <c r="D298" s="3"/>
      <c r="E298" s="3"/>
    </row>
    <row r="299" spans="2:5" s="2" customFormat="1">
      <c r="B299" s="3"/>
      <c r="C299" s="3"/>
      <c r="D299" s="3"/>
      <c r="E299" s="3"/>
    </row>
    <row r="300" spans="2:5" s="2" customFormat="1">
      <c r="B300" s="3"/>
      <c r="C300" s="3"/>
      <c r="D300" s="3"/>
      <c r="E300" s="3"/>
    </row>
    <row r="301" spans="2:5" s="2" customFormat="1">
      <c r="B301" s="3"/>
      <c r="C301" s="3"/>
      <c r="D301" s="3"/>
      <c r="E301" s="3"/>
    </row>
    <row r="302" spans="2:5" s="2" customFormat="1">
      <c r="B302" s="3"/>
      <c r="C302" s="3"/>
      <c r="D302" s="3"/>
      <c r="E302" s="3"/>
    </row>
    <row r="303" spans="2:5" s="2" customFormat="1">
      <c r="B303" s="3"/>
      <c r="C303" s="3"/>
      <c r="D303" s="3"/>
      <c r="E303" s="3"/>
    </row>
    <row r="304" spans="2:5" s="2" customFormat="1">
      <c r="B304" s="3"/>
      <c r="C304" s="3"/>
      <c r="D304" s="3"/>
      <c r="E304" s="3"/>
    </row>
    <row r="305" spans="2:5" s="2" customFormat="1">
      <c r="B305" s="3"/>
      <c r="C305" s="3"/>
      <c r="D305" s="3"/>
      <c r="E305" s="3"/>
    </row>
    <row r="306" spans="2:5" s="2" customFormat="1">
      <c r="B306" s="3"/>
      <c r="C306" s="3"/>
      <c r="D306" s="3"/>
      <c r="E306" s="3"/>
    </row>
    <row r="307" spans="2:5" s="2" customFormat="1">
      <c r="B307" s="3"/>
      <c r="C307" s="3"/>
      <c r="D307" s="3"/>
      <c r="E307" s="3"/>
    </row>
    <row r="308" spans="2:5" s="2" customFormat="1">
      <c r="B308" s="3"/>
      <c r="C308" s="3"/>
      <c r="D308" s="3"/>
      <c r="E308" s="3"/>
    </row>
    <row r="309" spans="2:5" s="2" customFormat="1">
      <c r="B309" s="3"/>
      <c r="C309" s="3"/>
      <c r="D309" s="3"/>
      <c r="E309" s="3"/>
    </row>
    <row r="310" spans="2:5" s="2" customFormat="1">
      <c r="B310" s="3"/>
      <c r="C310" s="3"/>
      <c r="D310" s="3"/>
      <c r="E310" s="3"/>
    </row>
    <row r="311" spans="2:5" s="2" customFormat="1">
      <c r="B311" s="3"/>
      <c r="C311" s="3"/>
      <c r="D311" s="3"/>
      <c r="E311" s="3"/>
    </row>
    <row r="312" spans="2:5" s="2" customFormat="1">
      <c r="B312" s="3"/>
      <c r="C312" s="3"/>
      <c r="D312" s="3"/>
      <c r="E312" s="3"/>
    </row>
    <row r="313" spans="2:5" s="2" customFormat="1">
      <c r="B313" s="3"/>
      <c r="C313" s="3"/>
      <c r="D313" s="3"/>
      <c r="E313" s="3"/>
    </row>
    <row r="314" spans="2:5" s="2" customFormat="1">
      <c r="B314" s="3"/>
      <c r="C314" s="3"/>
      <c r="D314" s="3"/>
      <c r="E314" s="3"/>
    </row>
    <row r="315" spans="2:5" s="2" customFormat="1">
      <c r="B315" s="3"/>
      <c r="C315" s="3"/>
      <c r="D315" s="3"/>
      <c r="E315" s="3"/>
    </row>
    <row r="316" spans="2:5" s="2" customFormat="1">
      <c r="B316" s="3"/>
      <c r="C316" s="3"/>
      <c r="D316" s="3"/>
      <c r="E316" s="3"/>
    </row>
    <row r="317" spans="2:5" s="2" customFormat="1">
      <c r="B317" s="3"/>
      <c r="C317" s="3"/>
      <c r="D317" s="3"/>
      <c r="E317" s="3"/>
    </row>
    <row r="318" spans="2:5" s="2" customFormat="1">
      <c r="B318" s="3"/>
      <c r="C318" s="3"/>
      <c r="D318" s="3"/>
      <c r="E318" s="3"/>
    </row>
    <row r="319" spans="2:5" s="2" customFormat="1">
      <c r="B319" s="3"/>
      <c r="C319" s="3"/>
      <c r="D319" s="3"/>
      <c r="E319" s="3"/>
    </row>
    <row r="320" spans="2:5" s="2" customFormat="1">
      <c r="B320" s="3"/>
      <c r="C320" s="3"/>
      <c r="D320" s="3"/>
      <c r="E320" s="3"/>
    </row>
    <row r="321" spans="2:5" s="2" customFormat="1">
      <c r="B321" s="3"/>
      <c r="C321" s="3"/>
      <c r="D321" s="3"/>
      <c r="E321" s="3"/>
    </row>
    <row r="322" spans="2:5" s="2" customFormat="1">
      <c r="B322" s="3"/>
      <c r="C322" s="3"/>
      <c r="D322" s="3"/>
      <c r="E322" s="3"/>
    </row>
    <row r="323" spans="2:5" s="2" customFormat="1">
      <c r="B323" s="3"/>
      <c r="C323" s="3"/>
      <c r="D323" s="3"/>
      <c r="E323" s="3"/>
    </row>
    <row r="324" spans="2:5" s="2" customFormat="1">
      <c r="B324" s="3"/>
      <c r="C324" s="3"/>
      <c r="D324" s="3"/>
      <c r="E324" s="3"/>
    </row>
    <row r="325" spans="2:5" s="2" customFormat="1">
      <c r="B325" s="3"/>
      <c r="C325" s="3"/>
      <c r="D325" s="3"/>
      <c r="E325" s="3"/>
    </row>
    <row r="326" spans="2:5" s="2" customFormat="1">
      <c r="B326" s="3"/>
      <c r="C326" s="3"/>
      <c r="D326" s="3"/>
      <c r="E326" s="3"/>
    </row>
    <row r="327" spans="2:5" s="2" customFormat="1">
      <c r="B327" s="3"/>
      <c r="C327" s="3"/>
      <c r="D327" s="3"/>
      <c r="E327" s="3"/>
    </row>
    <row r="328" spans="2:5" s="2" customFormat="1">
      <c r="B328" s="3"/>
      <c r="C328" s="3"/>
      <c r="D328" s="3"/>
      <c r="E328" s="3"/>
    </row>
    <row r="329" spans="2:5" s="2" customFormat="1">
      <c r="B329" s="3"/>
      <c r="C329" s="3"/>
      <c r="D329" s="3"/>
      <c r="E329" s="3"/>
    </row>
    <row r="330" spans="2:5" s="2" customFormat="1">
      <c r="B330" s="3"/>
      <c r="C330" s="3"/>
      <c r="D330" s="3"/>
      <c r="E330" s="3"/>
    </row>
    <row r="331" spans="2:5" s="2" customFormat="1">
      <c r="B331" s="3"/>
      <c r="C331" s="3"/>
      <c r="D331" s="3"/>
      <c r="E331" s="3"/>
    </row>
    <row r="332" spans="2:5" s="2" customFormat="1">
      <c r="B332" s="3"/>
      <c r="C332" s="3"/>
      <c r="D332" s="3"/>
      <c r="E332" s="3"/>
    </row>
    <row r="333" spans="2:5" s="2" customFormat="1">
      <c r="B333" s="3"/>
      <c r="C333" s="3"/>
      <c r="D333" s="3"/>
      <c r="E333" s="3"/>
    </row>
    <row r="334" spans="2:5" s="2" customFormat="1">
      <c r="B334" s="3"/>
      <c r="C334" s="3"/>
      <c r="D334" s="3"/>
      <c r="E334" s="3"/>
    </row>
    <row r="335" spans="2:5" s="2" customFormat="1">
      <c r="B335" s="3"/>
      <c r="C335" s="3"/>
      <c r="D335" s="3"/>
      <c r="E335" s="3"/>
    </row>
    <row r="336" spans="2:5" s="2" customFormat="1">
      <c r="B336" s="3"/>
      <c r="C336" s="3"/>
      <c r="D336" s="3"/>
      <c r="E336" s="3"/>
    </row>
    <row r="337" spans="2:5" s="2" customFormat="1">
      <c r="B337" s="3"/>
      <c r="C337" s="3"/>
      <c r="D337" s="3"/>
      <c r="E337" s="3"/>
    </row>
    <row r="338" spans="2:5" s="2" customFormat="1">
      <c r="B338" s="3"/>
      <c r="C338" s="3"/>
      <c r="D338" s="3"/>
      <c r="E338" s="3"/>
    </row>
    <row r="339" spans="2:5" s="2" customFormat="1">
      <c r="B339" s="3"/>
      <c r="C339" s="3"/>
      <c r="D339" s="3"/>
      <c r="E339" s="3"/>
    </row>
    <row r="340" spans="2:5" s="2" customFormat="1">
      <c r="B340" s="3"/>
      <c r="C340" s="3"/>
      <c r="D340" s="3"/>
      <c r="E340" s="3"/>
    </row>
    <row r="341" spans="2:5" s="2" customFormat="1">
      <c r="B341" s="3"/>
      <c r="C341" s="3"/>
      <c r="D341" s="3"/>
      <c r="E341" s="3"/>
    </row>
    <row r="342" spans="2:5" s="2" customFormat="1">
      <c r="B342" s="3"/>
      <c r="C342" s="3"/>
      <c r="D342" s="3"/>
      <c r="E342" s="3"/>
    </row>
    <row r="343" spans="2:5" s="2" customFormat="1">
      <c r="B343" s="3"/>
      <c r="C343" s="3"/>
      <c r="D343" s="3"/>
      <c r="E343" s="3"/>
    </row>
    <row r="344" spans="2:5" s="2" customFormat="1">
      <c r="B344" s="3"/>
      <c r="C344" s="3"/>
      <c r="D344" s="3"/>
      <c r="E344" s="3"/>
    </row>
    <row r="345" spans="2:5" s="2" customFormat="1">
      <c r="B345" s="3"/>
      <c r="C345" s="3"/>
      <c r="D345" s="3"/>
      <c r="E345" s="3"/>
    </row>
    <row r="346" spans="2:5" s="2" customFormat="1">
      <c r="B346" s="3"/>
      <c r="C346" s="3"/>
      <c r="D346" s="3"/>
      <c r="E346" s="3"/>
    </row>
    <row r="347" spans="2:5" s="2" customFormat="1">
      <c r="B347" s="3"/>
      <c r="C347" s="3"/>
      <c r="D347" s="3"/>
      <c r="E347" s="3"/>
    </row>
    <row r="348" spans="2:5" s="2" customFormat="1">
      <c r="B348" s="3"/>
      <c r="C348" s="3"/>
      <c r="D348" s="3"/>
      <c r="E348" s="3"/>
    </row>
    <row r="349" spans="2:5" s="2" customFormat="1">
      <c r="B349" s="3"/>
      <c r="C349" s="3"/>
      <c r="D349" s="3"/>
      <c r="E349" s="3"/>
    </row>
    <row r="350" spans="2:5" s="2" customFormat="1">
      <c r="B350" s="3"/>
      <c r="C350" s="3"/>
      <c r="D350" s="3"/>
      <c r="E350" s="3"/>
    </row>
    <row r="351" spans="2:5" s="2" customFormat="1">
      <c r="B351" s="3"/>
      <c r="C351" s="3"/>
      <c r="D351" s="3"/>
      <c r="E351" s="3"/>
    </row>
    <row r="352" spans="2:5" s="2" customFormat="1">
      <c r="B352" s="3"/>
      <c r="C352" s="3"/>
      <c r="D352" s="3"/>
      <c r="E352" s="3"/>
    </row>
    <row r="353" spans="2:5" s="2" customFormat="1">
      <c r="B353" s="3"/>
      <c r="C353" s="3"/>
      <c r="D353" s="3"/>
      <c r="E353" s="3"/>
    </row>
    <row r="354" spans="2:5" s="2" customFormat="1">
      <c r="B354" s="3"/>
      <c r="C354" s="3"/>
      <c r="D354" s="3"/>
      <c r="E354" s="3"/>
    </row>
    <row r="355" spans="2:5" s="2" customFormat="1">
      <c r="B355" s="3"/>
      <c r="C355" s="3"/>
      <c r="D355" s="3"/>
      <c r="E355" s="3"/>
    </row>
    <row r="356" spans="2:5" s="2" customFormat="1">
      <c r="B356" s="3"/>
      <c r="C356" s="3"/>
      <c r="D356" s="3"/>
      <c r="E356" s="3"/>
    </row>
    <row r="357" spans="2:5" s="2" customFormat="1">
      <c r="B357" s="3"/>
      <c r="C357" s="3"/>
      <c r="D357" s="3"/>
      <c r="E357" s="3"/>
    </row>
    <row r="358" spans="2:5" s="2" customFormat="1">
      <c r="B358" s="3"/>
      <c r="C358" s="3"/>
      <c r="D358" s="3"/>
      <c r="E358" s="3"/>
    </row>
    <row r="359" spans="2:5" s="2" customFormat="1">
      <c r="B359" s="3"/>
      <c r="C359" s="3"/>
      <c r="D359" s="3"/>
      <c r="E359" s="3"/>
    </row>
    <row r="360" spans="2:5" s="2" customFormat="1">
      <c r="B360" s="3"/>
      <c r="C360" s="3"/>
      <c r="D360" s="3"/>
      <c r="E360" s="3"/>
    </row>
    <row r="361" spans="2:5" s="2" customFormat="1">
      <c r="B361" s="3"/>
      <c r="C361" s="3"/>
      <c r="D361" s="3"/>
      <c r="E361" s="3"/>
    </row>
    <row r="362" spans="2:5" s="2" customFormat="1">
      <c r="B362" s="3"/>
      <c r="C362" s="3"/>
      <c r="D362" s="3"/>
      <c r="E362" s="3"/>
    </row>
    <row r="363" spans="2:5" s="2" customFormat="1">
      <c r="B363" s="3"/>
      <c r="C363" s="3"/>
      <c r="D363" s="3"/>
      <c r="E363" s="3"/>
    </row>
    <row r="364" spans="2:5" s="2" customFormat="1">
      <c r="B364" s="3"/>
      <c r="C364" s="3"/>
      <c r="D364" s="3"/>
      <c r="E364" s="3"/>
    </row>
    <row r="365" spans="2:5" s="2" customFormat="1">
      <c r="B365" s="3"/>
      <c r="C365" s="3"/>
      <c r="D365" s="3"/>
      <c r="E365" s="3"/>
    </row>
    <row r="366" spans="2:5" s="2" customFormat="1">
      <c r="B366" s="3"/>
      <c r="C366" s="3"/>
      <c r="D366" s="3"/>
      <c r="E366" s="3"/>
    </row>
    <row r="367" spans="2:5" s="2" customFormat="1">
      <c r="B367" s="3"/>
      <c r="C367" s="3"/>
      <c r="D367" s="3"/>
      <c r="E367" s="3"/>
    </row>
    <row r="368" spans="2:5" s="2" customFormat="1">
      <c r="B368" s="3"/>
      <c r="C368" s="3"/>
      <c r="D368" s="3"/>
      <c r="E368" s="3"/>
    </row>
    <row r="369" spans="2:5" s="2" customFormat="1">
      <c r="B369" s="3"/>
      <c r="C369" s="3"/>
      <c r="D369" s="3"/>
      <c r="E369" s="3"/>
    </row>
    <row r="370" spans="2:5" s="2" customFormat="1">
      <c r="B370" s="3"/>
      <c r="C370" s="3"/>
      <c r="D370" s="3"/>
      <c r="E370" s="3"/>
    </row>
    <row r="371" spans="2:5" s="2" customFormat="1">
      <c r="B371" s="3"/>
      <c r="C371" s="3"/>
      <c r="D371" s="3"/>
      <c r="E371" s="3"/>
    </row>
    <row r="372" spans="2:5" s="2" customFormat="1">
      <c r="B372" s="3"/>
      <c r="C372" s="3"/>
      <c r="D372" s="3"/>
      <c r="E372" s="3"/>
    </row>
    <row r="373" spans="2:5" s="2" customFormat="1">
      <c r="B373" s="3"/>
      <c r="C373" s="3"/>
      <c r="D373" s="3"/>
      <c r="E373" s="3"/>
    </row>
    <row r="374" spans="2:5" s="2" customFormat="1">
      <c r="B374" s="3"/>
      <c r="C374" s="3"/>
      <c r="D374" s="3"/>
      <c r="E374" s="3"/>
    </row>
    <row r="375" spans="2:5" s="2" customFormat="1">
      <c r="B375" s="3"/>
      <c r="C375" s="3"/>
      <c r="D375" s="3"/>
      <c r="E375" s="3"/>
    </row>
    <row r="376" spans="2:5" s="2" customFormat="1">
      <c r="B376" s="3"/>
      <c r="C376" s="3"/>
      <c r="D376" s="3"/>
      <c r="E376" s="3"/>
    </row>
    <row r="377" spans="2:5" s="2" customFormat="1">
      <c r="B377" s="3"/>
      <c r="C377" s="3"/>
      <c r="D377" s="3"/>
      <c r="E377" s="3"/>
    </row>
    <row r="378" spans="2:5" s="2" customFormat="1">
      <c r="B378" s="3"/>
      <c r="C378" s="3"/>
      <c r="D378" s="3"/>
      <c r="E378" s="3"/>
    </row>
    <row r="379" spans="2:5" s="2" customFormat="1">
      <c r="B379" s="3"/>
      <c r="C379" s="3"/>
      <c r="D379" s="3"/>
      <c r="E379" s="3"/>
    </row>
    <row r="380" spans="2:5" s="2" customFormat="1">
      <c r="B380" s="3"/>
      <c r="C380" s="3"/>
      <c r="D380" s="3"/>
      <c r="E380" s="3"/>
    </row>
    <row r="381" spans="2:5" s="2" customFormat="1">
      <c r="B381" s="3"/>
      <c r="C381" s="3"/>
      <c r="D381" s="3"/>
      <c r="E381" s="3"/>
    </row>
    <row r="382" spans="2:5" s="2" customFormat="1">
      <c r="B382" s="3"/>
      <c r="C382" s="3"/>
      <c r="D382" s="3"/>
      <c r="E382" s="3"/>
    </row>
    <row r="383" spans="2:5" s="2" customFormat="1">
      <c r="B383" s="3"/>
      <c r="C383" s="3"/>
      <c r="D383" s="3"/>
      <c r="E383" s="3"/>
    </row>
    <row r="384" spans="2:5" s="2" customFormat="1">
      <c r="B384" s="3"/>
      <c r="C384" s="3"/>
      <c r="D384" s="3"/>
      <c r="E384" s="3"/>
    </row>
    <row r="385" spans="2:5" s="2" customFormat="1">
      <c r="B385" s="3"/>
      <c r="C385" s="3"/>
      <c r="D385" s="3"/>
      <c r="E385" s="3"/>
    </row>
    <row r="386" spans="2:5" s="2" customFormat="1">
      <c r="B386" s="3"/>
      <c r="C386" s="3"/>
      <c r="D386" s="3"/>
      <c r="E386" s="3"/>
    </row>
    <row r="387" spans="2:5" s="2" customFormat="1">
      <c r="B387" s="3"/>
      <c r="C387" s="3"/>
      <c r="D387" s="3"/>
      <c r="E387" s="3"/>
    </row>
    <row r="388" spans="2:5" s="2" customFormat="1">
      <c r="B388" s="3"/>
      <c r="C388" s="3"/>
      <c r="D388" s="3"/>
      <c r="E388" s="3"/>
    </row>
    <row r="389" spans="2:5" s="2" customFormat="1">
      <c r="B389" s="3"/>
      <c r="C389" s="3"/>
      <c r="D389" s="3"/>
      <c r="E389" s="3"/>
    </row>
    <row r="390" spans="2:5" s="2" customFormat="1">
      <c r="B390" s="3"/>
      <c r="C390" s="3"/>
      <c r="D390" s="3"/>
      <c r="E390" s="3"/>
    </row>
    <row r="391" spans="2:5" s="2" customFormat="1">
      <c r="B391" s="3"/>
      <c r="C391" s="3"/>
      <c r="D391" s="3"/>
      <c r="E391" s="3"/>
    </row>
    <row r="392" spans="2:5" s="2" customFormat="1">
      <c r="B392" s="3"/>
      <c r="C392" s="3"/>
      <c r="D392" s="3"/>
      <c r="E392" s="3"/>
    </row>
    <row r="393" spans="2:5" s="2" customFormat="1">
      <c r="B393" s="3"/>
      <c r="C393" s="3"/>
      <c r="D393" s="3"/>
      <c r="E393" s="3"/>
    </row>
    <row r="394" spans="2:5" s="2" customFormat="1">
      <c r="B394" s="3"/>
      <c r="C394" s="3"/>
      <c r="D394" s="3"/>
      <c r="E394" s="3"/>
    </row>
    <row r="395" spans="2:5" s="2" customFormat="1">
      <c r="B395" s="3"/>
      <c r="C395" s="3"/>
      <c r="D395" s="3"/>
      <c r="E395" s="3"/>
    </row>
    <row r="396" spans="2:5" s="2" customFormat="1">
      <c r="B396" s="3"/>
      <c r="C396" s="3"/>
      <c r="D396" s="3"/>
      <c r="E396" s="3"/>
    </row>
    <row r="397" spans="2:5" s="2" customFormat="1">
      <c r="B397" s="3"/>
      <c r="C397" s="3"/>
      <c r="D397" s="3"/>
      <c r="E397" s="3"/>
    </row>
    <row r="398" spans="2:5" s="2" customFormat="1">
      <c r="B398" s="3"/>
      <c r="C398" s="3"/>
      <c r="D398" s="3"/>
      <c r="E398" s="3"/>
    </row>
    <row r="399" spans="2:5" s="2" customFormat="1">
      <c r="B399" s="3"/>
      <c r="C399" s="3"/>
      <c r="D399" s="3"/>
      <c r="E399" s="3"/>
    </row>
    <row r="400" spans="2:5" s="2" customFormat="1">
      <c r="B400" s="3"/>
      <c r="C400" s="3"/>
      <c r="D400" s="3"/>
      <c r="E400" s="3"/>
    </row>
    <row r="401" spans="2:5" s="2" customFormat="1">
      <c r="B401" s="3"/>
      <c r="C401" s="3"/>
      <c r="D401" s="3"/>
      <c r="E401" s="3"/>
    </row>
    <row r="402" spans="2:5" s="2" customFormat="1">
      <c r="B402" s="3"/>
      <c r="C402" s="3"/>
      <c r="D402" s="3"/>
      <c r="E402" s="3"/>
    </row>
    <row r="403" spans="2:5" s="2" customFormat="1">
      <c r="B403" s="3"/>
      <c r="C403" s="3"/>
      <c r="D403" s="3"/>
      <c r="E403" s="3"/>
    </row>
    <row r="404" spans="2:5" s="2" customFormat="1">
      <c r="B404" s="3"/>
      <c r="C404" s="3"/>
      <c r="D404" s="3"/>
      <c r="E404" s="3"/>
    </row>
    <row r="405" spans="2:5" s="2" customFormat="1">
      <c r="B405" s="3"/>
      <c r="C405" s="3"/>
      <c r="D405" s="3"/>
      <c r="E405" s="3"/>
    </row>
    <row r="406" spans="2:5" s="2" customFormat="1">
      <c r="B406" s="3"/>
      <c r="C406" s="3"/>
      <c r="D406" s="3"/>
      <c r="E406" s="3"/>
    </row>
    <row r="407" spans="2:5" s="2" customFormat="1">
      <c r="B407" s="3"/>
      <c r="C407" s="3"/>
      <c r="D407" s="3"/>
      <c r="E407" s="3"/>
    </row>
    <row r="408" spans="2:5" s="2" customFormat="1">
      <c r="B408" s="3"/>
      <c r="C408" s="3"/>
      <c r="D408" s="3"/>
      <c r="E408" s="3"/>
    </row>
    <row r="409" spans="2:5" s="2" customFormat="1">
      <c r="B409" s="3"/>
      <c r="C409" s="3"/>
      <c r="D409" s="3"/>
      <c r="E409" s="3"/>
    </row>
    <row r="410" spans="2:5" s="2" customFormat="1">
      <c r="B410" s="3"/>
      <c r="C410" s="3"/>
      <c r="D410" s="3"/>
      <c r="E410" s="3"/>
    </row>
    <row r="411" spans="2:5" s="2" customFormat="1">
      <c r="B411" s="3"/>
      <c r="C411" s="3"/>
      <c r="D411" s="3"/>
      <c r="E411" s="3"/>
    </row>
    <row r="412" spans="2:5" s="2" customFormat="1">
      <c r="B412" s="3"/>
      <c r="C412" s="3"/>
      <c r="D412" s="3"/>
      <c r="E412" s="3"/>
    </row>
    <row r="413" spans="2:5" s="2" customFormat="1">
      <c r="B413" s="3"/>
      <c r="C413" s="3"/>
      <c r="D413" s="3"/>
      <c r="E413" s="3"/>
    </row>
    <row r="414" spans="2:5" s="2" customFormat="1">
      <c r="B414" s="3"/>
      <c r="C414" s="3"/>
      <c r="D414" s="3"/>
      <c r="E414" s="3"/>
    </row>
    <row r="415" spans="2:5" s="2" customFormat="1">
      <c r="B415" s="3"/>
      <c r="C415" s="3"/>
      <c r="D415" s="3"/>
      <c r="E415" s="3"/>
    </row>
    <row r="416" spans="2:5" s="2" customFormat="1">
      <c r="B416" s="3"/>
      <c r="C416" s="3"/>
      <c r="D416" s="3"/>
      <c r="E416" s="3"/>
    </row>
    <row r="417" spans="2:5" s="2" customFormat="1">
      <c r="B417" s="3"/>
      <c r="C417" s="3"/>
      <c r="D417" s="3"/>
      <c r="E417" s="3"/>
    </row>
    <row r="418" spans="2:5" s="2" customFormat="1">
      <c r="B418" s="3"/>
      <c r="C418" s="3"/>
      <c r="D418" s="3"/>
      <c r="E418" s="3"/>
    </row>
    <row r="419" spans="2:5" s="2" customFormat="1">
      <c r="B419" s="3"/>
      <c r="C419" s="3"/>
      <c r="D419" s="3"/>
      <c r="E419" s="3"/>
    </row>
    <row r="420" spans="2:5" s="2" customFormat="1">
      <c r="B420" s="3"/>
      <c r="C420" s="3"/>
      <c r="D420" s="3"/>
      <c r="E420" s="3"/>
    </row>
    <row r="421" spans="2:5" s="2" customFormat="1">
      <c r="B421" s="3"/>
      <c r="C421" s="3"/>
      <c r="D421" s="3"/>
      <c r="E421" s="3"/>
    </row>
    <row r="422" spans="2:5" s="2" customFormat="1">
      <c r="B422" s="3"/>
      <c r="C422" s="3"/>
      <c r="D422" s="3"/>
      <c r="E422" s="3"/>
    </row>
    <row r="423" spans="2:5" s="2" customFormat="1">
      <c r="B423" s="3"/>
      <c r="C423" s="3"/>
      <c r="D423" s="3"/>
      <c r="E423" s="3"/>
    </row>
    <row r="424" spans="2:5" s="2" customFormat="1">
      <c r="B424" s="3"/>
      <c r="C424" s="3"/>
      <c r="D424" s="3"/>
      <c r="E424" s="3"/>
    </row>
    <row r="425" spans="2:5" s="2" customFormat="1">
      <c r="B425" s="3"/>
      <c r="C425" s="3"/>
      <c r="D425" s="3"/>
      <c r="E425" s="3"/>
    </row>
    <row r="426" spans="2:5" s="2" customFormat="1">
      <c r="B426" s="3"/>
      <c r="C426" s="3"/>
      <c r="D426" s="3"/>
      <c r="E426" s="3"/>
    </row>
    <row r="427" spans="2:5" s="2" customFormat="1">
      <c r="B427" s="3"/>
      <c r="C427" s="3"/>
      <c r="D427" s="3"/>
      <c r="E427" s="3"/>
    </row>
    <row r="428" spans="2:5" s="2" customFormat="1">
      <c r="B428" s="3"/>
      <c r="C428" s="3"/>
      <c r="D428" s="3"/>
      <c r="E428" s="3"/>
    </row>
    <row r="429" spans="2:5" s="2" customFormat="1">
      <c r="B429" s="3"/>
      <c r="C429" s="3"/>
      <c r="D429" s="3"/>
      <c r="E429" s="3"/>
    </row>
    <row r="430" spans="2:5" s="2" customFormat="1">
      <c r="B430" s="3"/>
      <c r="C430" s="3"/>
      <c r="D430" s="3"/>
      <c r="E430" s="3"/>
    </row>
    <row r="431" spans="2:5" s="2" customFormat="1">
      <c r="B431" s="3"/>
      <c r="C431" s="3"/>
      <c r="D431" s="3"/>
      <c r="E431" s="3"/>
    </row>
    <row r="432" spans="2:5" s="2" customFormat="1">
      <c r="B432" s="3"/>
      <c r="C432" s="3"/>
      <c r="D432" s="3"/>
      <c r="E432" s="3"/>
    </row>
    <row r="433" spans="2:5" s="2" customFormat="1">
      <c r="B433" s="3"/>
      <c r="C433" s="3"/>
      <c r="D433" s="3"/>
      <c r="E433" s="3"/>
    </row>
    <row r="434" spans="2:5" s="2" customFormat="1">
      <c r="B434" s="3"/>
      <c r="C434" s="3"/>
      <c r="D434" s="3"/>
      <c r="E434" s="3"/>
    </row>
    <row r="435" spans="2:5" s="2" customFormat="1">
      <c r="B435" s="3"/>
      <c r="C435" s="3"/>
      <c r="D435" s="3"/>
      <c r="E435" s="3"/>
    </row>
    <row r="436" spans="2:5" s="2" customFormat="1">
      <c r="B436" s="3"/>
      <c r="C436" s="3"/>
      <c r="D436" s="3"/>
      <c r="E436" s="3"/>
    </row>
    <row r="437" spans="2:5" s="2" customFormat="1">
      <c r="B437" s="3"/>
      <c r="C437" s="3"/>
      <c r="D437" s="3"/>
      <c r="E437" s="3"/>
    </row>
    <row r="438" spans="2:5" s="2" customFormat="1">
      <c r="B438" s="3"/>
      <c r="C438" s="3"/>
      <c r="D438" s="3"/>
      <c r="E438" s="3"/>
    </row>
    <row r="439" spans="2:5" s="2" customFormat="1">
      <c r="B439" s="3"/>
      <c r="C439" s="3"/>
      <c r="D439" s="3"/>
      <c r="E439" s="3"/>
    </row>
    <row r="440" spans="2:5" s="2" customFormat="1">
      <c r="B440" s="3"/>
      <c r="C440" s="3"/>
      <c r="D440" s="3"/>
      <c r="E440" s="3"/>
    </row>
    <row r="441" spans="2:5" s="2" customFormat="1">
      <c r="B441" s="3"/>
      <c r="C441" s="3"/>
      <c r="D441" s="3"/>
      <c r="E441" s="3"/>
    </row>
    <row r="442" spans="2:5" s="2" customFormat="1">
      <c r="B442" s="3"/>
      <c r="C442" s="3"/>
      <c r="D442" s="3"/>
      <c r="E442" s="3"/>
    </row>
    <row r="443" spans="2:5" s="2" customFormat="1">
      <c r="B443" s="3"/>
      <c r="C443" s="3"/>
      <c r="D443" s="3"/>
      <c r="E443" s="3"/>
    </row>
    <row r="444" spans="2:5" s="2" customFormat="1">
      <c r="B444" s="3"/>
      <c r="C444" s="3"/>
      <c r="D444" s="3"/>
      <c r="E444" s="3"/>
    </row>
    <row r="445" spans="2:5" s="2" customFormat="1">
      <c r="B445" s="3"/>
      <c r="C445" s="3"/>
      <c r="D445" s="3"/>
      <c r="E445" s="3"/>
    </row>
    <row r="446" spans="2:5" s="2" customFormat="1">
      <c r="B446" s="3"/>
      <c r="C446" s="3"/>
      <c r="D446" s="3"/>
      <c r="E446" s="3"/>
    </row>
    <row r="447" spans="2:5" s="2" customFormat="1">
      <c r="B447" s="3"/>
      <c r="C447" s="3"/>
      <c r="D447" s="3"/>
      <c r="E447" s="3"/>
    </row>
    <row r="448" spans="2:5" s="2" customFormat="1">
      <c r="B448" s="3"/>
      <c r="C448" s="3"/>
      <c r="D448" s="3"/>
      <c r="E448" s="3"/>
    </row>
    <row r="449" spans="2:5" s="2" customFormat="1">
      <c r="B449" s="3"/>
      <c r="C449" s="3"/>
      <c r="D449" s="3"/>
      <c r="E449" s="3"/>
    </row>
    <row r="450" spans="2:5" s="2" customFormat="1">
      <c r="B450" s="3"/>
      <c r="C450" s="3"/>
      <c r="D450" s="3"/>
      <c r="E450" s="3"/>
    </row>
    <row r="451" spans="2:5" s="2" customFormat="1">
      <c r="B451" s="3"/>
      <c r="C451" s="3"/>
      <c r="D451" s="3"/>
      <c r="E451" s="3"/>
    </row>
    <row r="452" spans="2:5" s="2" customFormat="1">
      <c r="B452" s="3"/>
      <c r="C452" s="3"/>
      <c r="D452" s="3"/>
      <c r="E452" s="3"/>
    </row>
    <row r="453" spans="2:5" s="2" customFormat="1">
      <c r="B453" s="3"/>
      <c r="C453" s="3"/>
      <c r="D453" s="3"/>
      <c r="E453" s="3"/>
    </row>
    <row r="454" spans="2:5" s="2" customFormat="1">
      <c r="B454" s="3"/>
      <c r="C454" s="3"/>
      <c r="D454" s="3"/>
      <c r="E454" s="3"/>
    </row>
    <row r="455" spans="2:5" s="2" customFormat="1">
      <c r="B455" s="3"/>
      <c r="C455" s="3"/>
      <c r="D455" s="3"/>
      <c r="E455" s="3"/>
    </row>
    <row r="456" spans="2:5" s="2" customFormat="1">
      <c r="B456" s="3"/>
      <c r="C456" s="3"/>
      <c r="D456" s="3"/>
      <c r="E456" s="3"/>
    </row>
    <row r="457" spans="2:5" s="2" customFormat="1">
      <c r="B457" s="3"/>
      <c r="C457" s="3"/>
      <c r="D457" s="3"/>
      <c r="E457" s="3"/>
    </row>
    <row r="458" spans="2:5" s="2" customFormat="1">
      <c r="B458" s="3"/>
      <c r="C458" s="3"/>
      <c r="D458" s="3"/>
      <c r="E458" s="3"/>
    </row>
    <row r="459" spans="2:5" s="2" customFormat="1">
      <c r="B459" s="3"/>
      <c r="C459" s="3"/>
      <c r="D459" s="3"/>
      <c r="E459" s="3"/>
    </row>
    <row r="460" spans="2:5" s="2" customFormat="1">
      <c r="B460" s="3"/>
      <c r="C460" s="3"/>
      <c r="D460" s="3"/>
      <c r="E460" s="3"/>
    </row>
    <row r="461" spans="2:5" s="2" customFormat="1">
      <c r="B461" s="3"/>
      <c r="C461" s="3"/>
      <c r="D461" s="3"/>
      <c r="E461" s="3"/>
    </row>
    <row r="462" spans="2:5" s="2" customFormat="1">
      <c r="B462" s="3"/>
      <c r="C462" s="3"/>
      <c r="D462" s="3"/>
      <c r="E462" s="3"/>
    </row>
    <row r="463" spans="2:5" s="2" customFormat="1">
      <c r="B463" s="3"/>
      <c r="C463" s="3"/>
      <c r="D463" s="3"/>
      <c r="E463" s="3"/>
    </row>
    <row r="464" spans="2:5" s="2" customFormat="1">
      <c r="B464" s="3"/>
      <c r="C464" s="3"/>
      <c r="D464" s="3"/>
      <c r="E464" s="3"/>
    </row>
    <row r="465" spans="2:5" s="2" customFormat="1">
      <c r="B465" s="3"/>
      <c r="C465" s="3"/>
      <c r="D465" s="3"/>
      <c r="E465" s="3"/>
    </row>
    <row r="466" spans="2:5" s="2" customFormat="1">
      <c r="B466" s="3"/>
      <c r="C466" s="3"/>
      <c r="D466" s="3"/>
      <c r="E466" s="3"/>
    </row>
    <row r="467" spans="2:5" s="2" customFormat="1">
      <c r="B467" s="3"/>
      <c r="C467" s="3"/>
      <c r="D467" s="3"/>
      <c r="E467" s="3"/>
    </row>
    <row r="468" spans="2:5" s="2" customFormat="1">
      <c r="B468" s="3"/>
      <c r="C468" s="3"/>
      <c r="D468" s="3"/>
      <c r="E468" s="3"/>
    </row>
    <row r="469" spans="2:5" s="2" customFormat="1">
      <c r="B469" s="3"/>
      <c r="C469" s="3"/>
      <c r="D469" s="3"/>
      <c r="E469" s="3"/>
    </row>
    <row r="470" spans="2:5" s="2" customFormat="1">
      <c r="B470" s="3"/>
      <c r="C470" s="3"/>
      <c r="D470" s="3"/>
      <c r="E470" s="3"/>
    </row>
    <row r="471" spans="2:5" s="2" customFormat="1">
      <c r="B471" s="3"/>
      <c r="C471" s="3"/>
      <c r="D471" s="3"/>
      <c r="E471" s="3"/>
    </row>
    <row r="472" spans="2:5" s="2" customFormat="1">
      <c r="B472" s="3"/>
      <c r="C472" s="3"/>
      <c r="D472" s="3"/>
      <c r="E472" s="3"/>
    </row>
    <row r="473" spans="2:5" s="2" customFormat="1">
      <c r="B473" s="3"/>
      <c r="C473" s="3"/>
      <c r="D473" s="3"/>
      <c r="E473" s="3"/>
    </row>
    <row r="474" spans="2:5" s="2" customFormat="1">
      <c r="B474" s="3"/>
      <c r="C474" s="3"/>
      <c r="D474" s="3"/>
      <c r="E474" s="3"/>
    </row>
    <row r="475" spans="2:5" s="2" customFormat="1">
      <c r="B475" s="3"/>
      <c r="C475" s="3"/>
      <c r="D475" s="3"/>
      <c r="E475" s="3"/>
    </row>
    <row r="476" spans="2:5" s="2" customFormat="1">
      <c r="B476" s="3"/>
      <c r="C476" s="3"/>
      <c r="D476" s="3"/>
      <c r="E476" s="3"/>
    </row>
    <row r="477" spans="2:5" s="2" customFormat="1">
      <c r="B477" s="3"/>
      <c r="C477" s="3"/>
      <c r="D477" s="3"/>
      <c r="E477" s="3"/>
    </row>
    <row r="478" spans="2:5" s="2" customFormat="1">
      <c r="B478" s="3"/>
      <c r="C478" s="3"/>
      <c r="D478" s="3"/>
      <c r="E478" s="3"/>
    </row>
    <row r="479" spans="2:5" s="2" customFormat="1">
      <c r="B479" s="3"/>
      <c r="C479" s="3"/>
      <c r="D479" s="3"/>
      <c r="E479" s="3"/>
    </row>
    <row r="480" spans="2:5" s="2" customFormat="1">
      <c r="B480" s="3"/>
      <c r="C480" s="3"/>
      <c r="D480" s="3"/>
      <c r="E480" s="3"/>
    </row>
    <row r="481" spans="2:5" s="2" customFormat="1">
      <c r="B481" s="3"/>
      <c r="C481" s="3"/>
      <c r="D481" s="3"/>
      <c r="E481" s="3"/>
    </row>
    <row r="482" spans="2:5" s="2" customFormat="1">
      <c r="B482" s="3"/>
      <c r="C482" s="3"/>
      <c r="D482" s="3"/>
      <c r="E482" s="3"/>
    </row>
    <row r="483" spans="2:5" s="2" customFormat="1">
      <c r="B483" s="3"/>
      <c r="C483" s="3"/>
      <c r="D483" s="3"/>
      <c r="E483" s="3"/>
    </row>
    <row r="484" spans="2:5" s="2" customFormat="1">
      <c r="B484" s="3"/>
      <c r="C484" s="3"/>
      <c r="D484" s="3"/>
      <c r="E484" s="3"/>
    </row>
    <row r="485" spans="2:5" s="2" customFormat="1">
      <c r="B485" s="3"/>
      <c r="C485" s="3"/>
      <c r="D485" s="3"/>
      <c r="E485" s="3"/>
    </row>
    <row r="486" spans="2:5" s="2" customFormat="1">
      <c r="B486" s="3"/>
      <c r="C486" s="3"/>
      <c r="D486" s="3"/>
      <c r="E486" s="3"/>
    </row>
    <row r="487" spans="2:5" s="2" customFormat="1">
      <c r="B487" s="3"/>
      <c r="C487" s="3"/>
      <c r="D487" s="3"/>
      <c r="E487" s="3"/>
    </row>
    <row r="488" spans="2:5" s="2" customFormat="1">
      <c r="B488" s="3"/>
      <c r="C488" s="3"/>
      <c r="D488" s="3"/>
      <c r="E488" s="3"/>
    </row>
    <row r="489" spans="2:5" s="2" customFormat="1">
      <c r="B489" s="3"/>
      <c r="C489" s="3"/>
      <c r="D489" s="3"/>
      <c r="E489" s="3"/>
    </row>
    <row r="490" spans="2:5" s="2" customFormat="1">
      <c r="B490" s="3"/>
      <c r="C490" s="3"/>
      <c r="D490" s="3"/>
      <c r="E490" s="3"/>
    </row>
    <row r="491" spans="2:5" s="2" customFormat="1">
      <c r="B491" s="3"/>
      <c r="C491" s="3"/>
      <c r="D491" s="3"/>
      <c r="E491" s="3"/>
    </row>
    <row r="492" spans="2:5" s="2" customFormat="1">
      <c r="B492" s="3"/>
      <c r="C492" s="3"/>
      <c r="D492" s="3"/>
      <c r="E492" s="3"/>
    </row>
    <row r="493" spans="2:5" s="2" customFormat="1">
      <c r="B493" s="3"/>
      <c r="C493" s="3"/>
      <c r="D493" s="3"/>
      <c r="E493" s="3"/>
    </row>
    <row r="494" spans="2:5" s="2" customFormat="1">
      <c r="B494" s="3"/>
      <c r="C494" s="3"/>
      <c r="D494" s="3"/>
      <c r="E494" s="3"/>
    </row>
    <row r="495" spans="2:5" s="2" customFormat="1">
      <c r="B495" s="3"/>
      <c r="C495" s="3"/>
      <c r="D495" s="3"/>
      <c r="E495" s="3"/>
    </row>
    <row r="496" spans="2:5" s="2" customFormat="1">
      <c r="B496" s="3"/>
      <c r="C496" s="3"/>
      <c r="D496" s="3"/>
      <c r="E496" s="3"/>
    </row>
    <row r="497" spans="2:5" s="2" customFormat="1">
      <c r="B497" s="3"/>
      <c r="C497" s="3"/>
      <c r="D497" s="3"/>
      <c r="E497" s="3"/>
    </row>
    <row r="498" spans="2:5" s="2" customFormat="1">
      <c r="B498" s="3"/>
      <c r="C498" s="3"/>
      <c r="D498" s="3"/>
      <c r="E498" s="3"/>
    </row>
    <row r="499" spans="2:5" s="2" customFormat="1">
      <c r="B499" s="3"/>
      <c r="C499" s="3"/>
      <c r="D499" s="3"/>
      <c r="E499" s="3"/>
    </row>
    <row r="500" spans="2:5" s="2" customFormat="1">
      <c r="B500" s="3"/>
      <c r="C500" s="3"/>
      <c r="D500" s="3"/>
      <c r="E500" s="3"/>
    </row>
    <row r="501" spans="2:5" s="2" customFormat="1">
      <c r="B501" s="3"/>
      <c r="C501" s="3"/>
      <c r="D501" s="3"/>
      <c r="E501" s="3"/>
    </row>
    <row r="502" spans="2:5" s="2" customFormat="1">
      <c r="B502" s="3"/>
      <c r="C502" s="3"/>
      <c r="D502" s="3"/>
      <c r="E502" s="3"/>
    </row>
    <row r="503" spans="2:5" s="2" customFormat="1">
      <c r="B503" s="3"/>
      <c r="C503" s="3"/>
      <c r="D503" s="3"/>
      <c r="E503" s="3"/>
    </row>
    <row r="504" spans="2:5" s="2" customFormat="1">
      <c r="B504" s="3"/>
      <c r="C504" s="3"/>
      <c r="D504" s="3"/>
      <c r="E504" s="3"/>
    </row>
    <row r="505" spans="2:5" s="2" customFormat="1">
      <c r="B505" s="3"/>
      <c r="C505" s="3"/>
      <c r="D505" s="3"/>
      <c r="E505" s="3"/>
    </row>
    <row r="506" spans="2:5" s="2" customFormat="1">
      <c r="B506" s="3"/>
      <c r="C506" s="3"/>
      <c r="D506" s="3"/>
      <c r="E506" s="3"/>
    </row>
    <row r="507" spans="2:5" s="2" customFormat="1">
      <c r="B507" s="3"/>
      <c r="C507" s="3"/>
      <c r="D507" s="3"/>
      <c r="E507" s="3"/>
    </row>
    <row r="508" spans="2:5" s="2" customFormat="1">
      <c r="B508" s="3"/>
      <c r="C508" s="3"/>
      <c r="D508" s="3"/>
      <c r="E508" s="3"/>
    </row>
    <row r="509" spans="2:5" s="2" customFormat="1">
      <c r="B509" s="3"/>
      <c r="C509" s="3"/>
      <c r="D509" s="3"/>
      <c r="E509" s="3"/>
    </row>
    <row r="510" spans="2:5" s="2" customFormat="1">
      <c r="B510" s="3"/>
      <c r="C510" s="3"/>
      <c r="D510" s="3"/>
      <c r="E510" s="3"/>
    </row>
    <row r="511" spans="2:5" s="2" customFormat="1">
      <c r="B511" s="3"/>
      <c r="C511" s="3"/>
      <c r="D511" s="3"/>
      <c r="E511" s="3"/>
    </row>
    <row r="512" spans="2:5" s="2" customFormat="1">
      <c r="B512" s="3"/>
      <c r="C512" s="3"/>
      <c r="D512" s="3"/>
      <c r="E512" s="3"/>
    </row>
    <row r="513" spans="2:5" s="2" customFormat="1">
      <c r="B513" s="3"/>
      <c r="C513" s="3"/>
      <c r="D513" s="3"/>
      <c r="E513" s="3"/>
    </row>
    <row r="514" spans="2:5" s="2" customFormat="1">
      <c r="B514" s="3"/>
      <c r="C514" s="3"/>
      <c r="D514" s="3"/>
      <c r="E514" s="3"/>
    </row>
    <row r="515" spans="2:5" s="2" customFormat="1">
      <c r="B515" s="3"/>
      <c r="C515" s="3"/>
      <c r="D515" s="3"/>
      <c r="E515" s="3"/>
    </row>
    <row r="516" spans="2:5" s="2" customFormat="1">
      <c r="B516" s="3"/>
      <c r="C516" s="3"/>
      <c r="D516" s="3"/>
      <c r="E516" s="3"/>
    </row>
    <row r="517" spans="2:5" s="2" customFormat="1">
      <c r="B517" s="3"/>
      <c r="C517" s="3"/>
      <c r="D517" s="3"/>
      <c r="E517" s="3"/>
    </row>
    <row r="518" spans="2:5" s="2" customFormat="1">
      <c r="B518" s="3"/>
      <c r="C518" s="3"/>
      <c r="D518" s="3"/>
      <c r="E518" s="3"/>
    </row>
    <row r="519" spans="2:5" s="2" customFormat="1">
      <c r="B519" s="3"/>
      <c r="C519" s="3"/>
      <c r="D519" s="3"/>
      <c r="E519" s="3"/>
    </row>
    <row r="520" spans="2:5" s="2" customFormat="1">
      <c r="B520" s="3"/>
      <c r="C520" s="3"/>
      <c r="D520" s="3"/>
      <c r="E520" s="3"/>
    </row>
    <row r="521" spans="2:5" s="2" customFormat="1">
      <c r="B521" s="3"/>
      <c r="C521" s="3"/>
      <c r="D521" s="3"/>
      <c r="E521" s="3"/>
    </row>
    <row r="522" spans="2:5" s="2" customFormat="1">
      <c r="B522" s="3"/>
      <c r="C522" s="3"/>
      <c r="D522" s="3"/>
      <c r="E522" s="3"/>
    </row>
    <row r="523" spans="2:5" s="2" customFormat="1">
      <c r="B523" s="3"/>
      <c r="C523" s="3"/>
      <c r="D523" s="3"/>
      <c r="E523" s="3"/>
    </row>
    <row r="524" spans="2:5" s="2" customFormat="1">
      <c r="B524" s="3"/>
      <c r="C524" s="3"/>
      <c r="D524" s="3"/>
      <c r="E524" s="3"/>
    </row>
    <row r="525" spans="2:5" s="2" customFormat="1">
      <c r="B525" s="3"/>
      <c r="C525" s="3"/>
      <c r="D525" s="3"/>
      <c r="E525" s="3"/>
    </row>
    <row r="526" spans="2:5" s="2" customFormat="1">
      <c r="B526" s="3"/>
      <c r="C526" s="3"/>
      <c r="D526" s="3"/>
      <c r="E526" s="3"/>
    </row>
    <row r="527" spans="2:5" s="2" customFormat="1">
      <c r="B527" s="3"/>
      <c r="C527" s="3"/>
      <c r="D527" s="3"/>
      <c r="E527" s="3"/>
    </row>
    <row r="528" spans="2:5" s="2" customFormat="1">
      <c r="B528" s="3"/>
      <c r="C528" s="3"/>
      <c r="D528" s="3"/>
      <c r="E528" s="3"/>
    </row>
    <row r="529" spans="2:5" s="2" customFormat="1">
      <c r="B529" s="3"/>
      <c r="C529" s="3"/>
      <c r="D529" s="3"/>
      <c r="E529" s="3"/>
    </row>
    <row r="530" spans="2:5" s="2" customFormat="1">
      <c r="B530" s="3"/>
      <c r="C530" s="3"/>
      <c r="D530" s="3"/>
      <c r="E530" s="3"/>
    </row>
    <row r="531" spans="2:5" s="2" customFormat="1">
      <c r="B531" s="3"/>
      <c r="C531" s="3"/>
      <c r="D531" s="3"/>
      <c r="E531" s="3"/>
    </row>
    <row r="532" spans="2:5" s="2" customFormat="1">
      <c r="B532" s="3"/>
      <c r="C532" s="3"/>
      <c r="D532" s="3"/>
      <c r="E532" s="3"/>
    </row>
    <row r="533" spans="2:5" s="2" customFormat="1">
      <c r="B533" s="3"/>
      <c r="C533" s="3"/>
      <c r="D533" s="3"/>
      <c r="E533" s="3"/>
    </row>
    <row r="534" spans="2:5" s="2" customFormat="1">
      <c r="B534" s="3"/>
      <c r="C534" s="3"/>
      <c r="D534" s="3"/>
      <c r="E534" s="3"/>
    </row>
    <row r="535" spans="2:5" s="2" customFormat="1">
      <c r="B535" s="3"/>
      <c r="C535" s="3"/>
      <c r="D535" s="3"/>
      <c r="E535" s="3"/>
    </row>
    <row r="536" spans="2:5" s="2" customFormat="1">
      <c r="B536" s="3"/>
      <c r="C536" s="3"/>
      <c r="D536" s="3"/>
      <c r="E536" s="3"/>
    </row>
    <row r="537" spans="2:5" s="2" customFormat="1">
      <c r="B537" s="3"/>
      <c r="C537" s="3"/>
      <c r="D537" s="3"/>
      <c r="E537" s="3"/>
    </row>
    <row r="538" spans="2:5" s="2" customFormat="1">
      <c r="B538" s="3"/>
      <c r="C538" s="3"/>
      <c r="D538" s="3"/>
      <c r="E538" s="3"/>
    </row>
    <row r="539" spans="2:5" s="2" customFormat="1">
      <c r="B539" s="3"/>
      <c r="C539" s="3"/>
      <c r="D539" s="3"/>
      <c r="E539" s="3"/>
    </row>
    <row r="540" spans="2:5" s="2" customFormat="1">
      <c r="B540" s="3"/>
      <c r="C540" s="3"/>
      <c r="D540" s="3"/>
      <c r="E540" s="3"/>
    </row>
    <row r="541" spans="2:5" s="2" customFormat="1">
      <c r="B541" s="3"/>
      <c r="C541" s="3"/>
      <c r="D541" s="3"/>
      <c r="E541" s="3"/>
    </row>
    <row r="542" spans="2:5" s="2" customFormat="1">
      <c r="B542" s="3"/>
      <c r="C542" s="3"/>
      <c r="D542" s="3"/>
      <c r="E542" s="3"/>
    </row>
    <row r="543" spans="2:5" s="2" customFormat="1">
      <c r="B543" s="3"/>
      <c r="C543" s="3"/>
      <c r="D543" s="3"/>
      <c r="E543" s="3"/>
    </row>
    <row r="544" spans="2:5" s="2" customFormat="1">
      <c r="B544" s="3"/>
      <c r="C544" s="3"/>
      <c r="D544" s="3"/>
      <c r="E544" s="3"/>
    </row>
    <row r="545" spans="2:5" s="2" customFormat="1">
      <c r="B545" s="3"/>
      <c r="C545" s="3"/>
      <c r="D545" s="3"/>
      <c r="E545" s="3"/>
    </row>
    <row r="546" spans="2:5" s="2" customFormat="1">
      <c r="B546" s="3"/>
      <c r="C546" s="3"/>
      <c r="D546" s="3"/>
      <c r="E546" s="3"/>
    </row>
    <row r="547" spans="2:5" s="2" customFormat="1">
      <c r="B547" s="3"/>
      <c r="C547" s="3"/>
      <c r="D547" s="3"/>
      <c r="E547" s="3"/>
    </row>
    <row r="548" spans="2:5" s="2" customFormat="1">
      <c r="B548" s="3"/>
      <c r="C548" s="3"/>
      <c r="D548" s="3"/>
      <c r="E548" s="3"/>
    </row>
    <row r="549" spans="2:5" s="2" customFormat="1">
      <c r="B549" s="3"/>
      <c r="C549" s="3"/>
      <c r="D549" s="3"/>
      <c r="E549" s="3"/>
    </row>
    <row r="550" spans="2:5" s="2" customFormat="1">
      <c r="B550" s="3"/>
      <c r="C550" s="3"/>
      <c r="D550" s="3"/>
      <c r="E550" s="3"/>
    </row>
    <row r="551" spans="2:5" s="2" customFormat="1">
      <c r="B551" s="3"/>
      <c r="C551" s="3"/>
      <c r="D551" s="3"/>
      <c r="E551" s="3"/>
    </row>
    <row r="552" spans="2:5" s="2" customFormat="1">
      <c r="B552" s="3"/>
      <c r="C552" s="3"/>
      <c r="D552" s="3"/>
      <c r="E552" s="3"/>
    </row>
    <row r="553" spans="2:5" s="2" customFormat="1">
      <c r="B553" s="3"/>
      <c r="C553" s="3"/>
      <c r="D553" s="3"/>
      <c r="E553" s="3"/>
    </row>
    <row r="554" spans="2:5" s="2" customFormat="1">
      <c r="B554" s="3"/>
      <c r="C554" s="3"/>
      <c r="D554" s="3"/>
      <c r="E554" s="3"/>
    </row>
    <row r="555" spans="2:5" s="2" customFormat="1">
      <c r="B555" s="3"/>
      <c r="C555" s="3"/>
      <c r="D555" s="3"/>
      <c r="E555" s="3"/>
    </row>
    <row r="556" spans="2:5" s="2" customFormat="1">
      <c r="B556" s="3"/>
      <c r="C556" s="3"/>
      <c r="D556" s="3"/>
      <c r="E556" s="3"/>
    </row>
    <row r="557" spans="2:5" s="2" customFormat="1">
      <c r="B557" s="3"/>
      <c r="C557" s="3"/>
      <c r="D557" s="3"/>
      <c r="E557" s="3"/>
    </row>
    <row r="558" spans="2:5" s="2" customFormat="1">
      <c r="B558" s="3"/>
      <c r="C558" s="3"/>
      <c r="D558" s="3"/>
      <c r="E558" s="3"/>
    </row>
    <row r="559" spans="2:5" s="2" customFormat="1">
      <c r="B559" s="3"/>
      <c r="C559" s="3"/>
      <c r="D559" s="3"/>
      <c r="E559" s="3"/>
    </row>
    <row r="560" spans="2:5" s="2" customFormat="1">
      <c r="B560" s="3"/>
      <c r="C560" s="3"/>
      <c r="D560" s="3"/>
      <c r="E560" s="3"/>
    </row>
    <row r="561" spans="2:5" s="2" customFormat="1">
      <c r="B561" s="3"/>
      <c r="C561" s="3"/>
      <c r="D561" s="3"/>
      <c r="E561" s="3"/>
    </row>
    <row r="562" spans="2:5" s="2" customFormat="1">
      <c r="B562" s="3"/>
      <c r="C562" s="3"/>
      <c r="D562" s="3"/>
      <c r="E562" s="3"/>
    </row>
    <row r="563" spans="2:5" s="2" customFormat="1">
      <c r="B563" s="3"/>
      <c r="C563" s="3"/>
      <c r="D563" s="3"/>
      <c r="E563" s="3"/>
    </row>
    <row r="564" spans="2:5" s="2" customFormat="1">
      <c r="B564" s="3"/>
      <c r="C564" s="3"/>
      <c r="D564" s="3"/>
      <c r="E564" s="3"/>
    </row>
    <row r="565" spans="2:5" s="2" customFormat="1">
      <c r="B565" s="3"/>
      <c r="C565" s="3"/>
      <c r="D565" s="3"/>
      <c r="E565" s="3"/>
    </row>
    <row r="566" spans="2:5" s="2" customFormat="1">
      <c r="B566" s="3"/>
      <c r="C566" s="3"/>
      <c r="D566" s="3"/>
      <c r="E566" s="3"/>
    </row>
    <row r="567" spans="2:5" s="2" customFormat="1">
      <c r="B567" s="3"/>
      <c r="C567" s="3"/>
      <c r="D567" s="3"/>
      <c r="E567" s="3"/>
    </row>
    <row r="568" spans="2:5" s="2" customFormat="1">
      <c r="B568" s="3"/>
      <c r="C568" s="3"/>
      <c r="D568" s="3"/>
      <c r="E568" s="3"/>
    </row>
    <row r="569" spans="2:5" s="2" customFormat="1">
      <c r="B569" s="3"/>
      <c r="C569" s="3"/>
      <c r="D569" s="3"/>
      <c r="E569" s="3"/>
    </row>
    <row r="570" spans="2:5" s="2" customFormat="1">
      <c r="B570" s="3"/>
      <c r="C570" s="3"/>
      <c r="D570" s="3"/>
      <c r="E570" s="3"/>
    </row>
    <row r="571" spans="2:5" s="2" customFormat="1">
      <c r="B571" s="3"/>
      <c r="C571" s="3"/>
      <c r="D571" s="3"/>
      <c r="E571" s="3"/>
    </row>
    <row r="572" spans="2:5" s="2" customFormat="1">
      <c r="B572" s="3"/>
      <c r="C572" s="3"/>
      <c r="D572" s="3"/>
      <c r="E572" s="3"/>
    </row>
    <row r="573" spans="2:5" s="2" customFormat="1">
      <c r="B573" s="3"/>
      <c r="C573" s="3"/>
      <c r="D573" s="3"/>
      <c r="E573" s="3"/>
    </row>
    <row r="574" spans="2:5" s="2" customFormat="1">
      <c r="B574" s="3"/>
      <c r="C574" s="3"/>
      <c r="D574" s="3"/>
      <c r="E574" s="3"/>
    </row>
    <row r="575" spans="2:5" s="2" customFormat="1">
      <c r="B575" s="3"/>
      <c r="C575" s="3"/>
      <c r="D575" s="3"/>
      <c r="E575" s="3"/>
    </row>
    <row r="576" spans="2:5" s="2" customFormat="1">
      <c r="B576" s="3"/>
      <c r="C576" s="3"/>
      <c r="D576" s="3"/>
      <c r="E576" s="3"/>
    </row>
    <row r="577" spans="2:5" s="2" customFormat="1">
      <c r="B577" s="3"/>
      <c r="C577" s="3"/>
      <c r="D577" s="3"/>
      <c r="E577" s="3"/>
    </row>
    <row r="578" spans="2:5" s="2" customFormat="1">
      <c r="B578" s="3"/>
      <c r="C578" s="3"/>
      <c r="D578" s="3"/>
      <c r="E578" s="3"/>
    </row>
    <row r="579" spans="2:5" s="2" customFormat="1">
      <c r="B579" s="3"/>
      <c r="C579" s="3"/>
      <c r="D579" s="3"/>
      <c r="E579" s="3"/>
    </row>
    <row r="580" spans="2:5" s="2" customFormat="1">
      <c r="B580" s="3"/>
      <c r="C580" s="3"/>
      <c r="D580" s="3"/>
      <c r="E580" s="3"/>
    </row>
    <row r="581" spans="2:5" s="2" customFormat="1">
      <c r="B581" s="3"/>
      <c r="C581" s="3"/>
      <c r="D581" s="3"/>
      <c r="E581" s="3"/>
    </row>
    <row r="582" spans="2:5" s="2" customFormat="1">
      <c r="B582" s="3"/>
      <c r="C582" s="3"/>
      <c r="D582" s="3"/>
      <c r="E582" s="3"/>
    </row>
    <row r="583" spans="2:5" s="2" customFormat="1">
      <c r="B583" s="3"/>
      <c r="C583" s="3"/>
      <c r="D583" s="3"/>
      <c r="E583" s="3"/>
    </row>
    <row r="584" spans="2:5" s="2" customFormat="1">
      <c r="B584" s="3"/>
      <c r="C584" s="3"/>
      <c r="D584" s="3"/>
      <c r="E584" s="3"/>
    </row>
    <row r="585" spans="2:5" s="2" customFormat="1">
      <c r="B585" s="3"/>
      <c r="C585" s="3"/>
      <c r="D585" s="3"/>
      <c r="E585" s="3"/>
    </row>
    <row r="586" spans="2:5" s="2" customFormat="1">
      <c r="B586" s="3"/>
      <c r="C586" s="3"/>
      <c r="D586" s="3"/>
      <c r="E586" s="3"/>
    </row>
    <row r="587" spans="2:5" s="2" customFormat="1">
      <c r="B587" s="3"/>
      <c r="C587" s="3"/>
      <c r="D587" s="3"/>
      <c r="E587" s="3"/>
    </row>
    <row r="588" spans="2:5" s="2" customFormat="1">
      <c r="B588" s="3"/>
      <c r="C588" s="3"/>
      <c r="D588" s="3"/>
      <c r="E588" s="3"/>
    </row>
    <row r="589" spans="2:5" s="2" customFormat="1">
      <c r="B589" s="3"/>
      <c r="C589" s="3"/>
      <c r="D589" s="3"/>
      <c r="E589" s="3"/>
    </row>
    <row r="590" spans="2:5" s="2" customFormat="1">
      <c r="B590" s="3"/>
      <c r="C590" s="3"/>
      <c r="D590" s="3"/>
      <c r="E590" s="3"/>
    </row>
    <row r="591" spans="2:5" s="2" customFormat="1">
      <c r="B591" s="3"/>
      <c r="C591" s="3"/>
      <c r="D591" s="3"/>
      <c r="E591" s="3"/>
    </row>
    <row r="592" spans="2:5" s="2" customFormat="1">
      <c r="B592" s="3"/>
      <c r="C592" s="3"/>
      <c r="D592" s="3"/>
      <c r="E592" s="3"/>
    </row>
    <row r="593" spans="2:5" s="2" customFormat="1">
      <c r="B593" s="3"/>
      <c r="C593" s="3"/>
      <c r="D593" s="3"/>
      <c r="E593" s="3"/>
    </row>
    <row r="594" spans="2:5" s="2" customFormat="1">
      <c r="B594" s="3"/>
      <c r="C594" s="3"/>
      <c r="D594" s="3"/>
      <c r="E594" s="3"/>
    </row>
    <row r="595" spans="2:5" s="2" customFormat="1">
      <c r="B595" s="3"/>
      <c r="C595" s="3"/>
      <c r="D595" s="3"/>
      <c r="E595" s="3"/>
    </row>
    <row r="596" spans="2:5" s="2" customFormat="1">
      <c r="B596" s="3"/>
      <c r="C596" s="3"/>
      <c r="D596" s="3"/>
      <c r="E596" s="3"/>
    </row>
    <row r="597" spans="2:5" s="2" customFormat="1">
      <c r="B597" s="3"/>
      <c r="C597" s="3"/>
      <c r="D597" s="3"/>
      <c r="E597" s="3"/>
    </row>
    <row r="598" spans="2:5" s="2" customFormat="1">
      <c r="B598" s="3"/>
      <c r="C598" s="3"/>
      <c r="D598" s="3"/>
      <c r="E598" s="3"/>
    </row>
    <row r="599" spans="2:5" s="2" customFormat="1">
      <c r="B599" s="3"/>
      <c r="C599" s="3"/>
      <c r="D599" s="3"/>
      <c r="E599" s="3"/>
    </row>
    <row r="600" spans="2:5" s="2" customFormat="1">
      <c r="B600" s="3"/>
      <c r="C600" s="3"/>
      <c r="D600" s="3"/>
      <c r="E600" s="3"/>
    </row>
    <row r="601" spans="2:5" s="2" customFormat="1">
      <c r="B601" s="3"/>
      <c r="C601" s="3"/>
      <c r="D601" s="3"/>
      <c r="E601" s="3"/>
    </row>
    <row r="602" spans="2:5" s="2" customFormat="1">
      <c r="B602" s="3"/>
      <c r="C602" s="3"/>
      <c r="D602" s="3"/>
      <c r="E602" s="3"/>
    </row>
    <row r="603" spans="2:5" s="2" customFormat="1">
      <c r="B603" s="3"/>
      <c r="C603" s="3"/>
      <c r="D603" s="3"/>
      <c r="E603" s="3"/>
    </row>
    <row r="604" spans="2:5" s="2" customFormat="1">
      <c r="B604" s="3"/>
      <c r="C604" s="3"/>
      <c r="D604" s="3"/>
      <c r="E604" s="3"/>
    </row>
    <row r="605" spans="2:5" s="2" customFormat="1">
      <c r="B605" s="3"/>
      <c r="C605" s="3"/>
      <c r="D605" s="3"/>
      <c r="E605" s="3"/>
    </row>
    <row r="606" spans="2:5" s="2" customFormat="1">
      <c r="B606" s="3"/>
      <c r="C606" s="3"/>
      <c r="D606" s="3"/>
      <c r="E606" s="3"/>
    </row>
    <row r="607" spans="2:5" s="2" customFormat="1">
      <c r="B607" s="3"/>
      <c r="C607" s="3"/>
      <c r="D607" s="3"/>
      <c r="E607" s="3"/>
    </row>
    <row r="608" spans="2:5" s="2" customFormat="1">
      <c r="B608" s="3"/>
      <c r="C608" s="3"/>
      <c r="D608" s="3"/>
      <c r="E608" s="3"/>
    </row>
    <row r="609" spans="2:5" s="2" customFormat="1">
      <c r="B609" s="3"/>
      <c r="C609" s="3"/>
      <c r="D609" s="3"/>
      <c r="E609" s="3"/>
    </row>
    <row r="610" spans="2:5" s="2" customFormat="1">
      <c r="B610" s="3"/>
      <c r="C610" s="3"/>
      <c r="D610" s="3"/>
      <c r="E610" s="3"/>
    </row>
    <row r="611" spans="2:5" s="2" customFormat="1">
      <c r="B611" s="3"/>
      <c r="C611" s="3"/>
      <c r="D611" s="3"/>
      <c r="E611" s="3"/>
    </row>
    <row r="612" spans="2:5" s="2" customFormat="1">
      <c r="B612" s="3"/>
      <c r="C612" s="3"/>
      <c r="D612" s="3"/>
      <c r="E612" s="3"/>
    </row>
    <row r="613" spans="2:5" s="2" customFormat="1">
      <c r="B613" s="3"/>
      <c r="C613" s="3"/>
      <c r="D613" s="3"/>
      <c r="E613" s="3"/>
    </row>
    <row r="614" spans="2:5" s="2" customFormat="1">
      <c r="B614" s="3"/>
      <c r="C614" s="3"/>
      <c r="D614" s="3"/>
      <c r="E614" s="3"/>
    </row>
    <row r="615" spans="2:5" s="2" customFormat="1">
      <c r="B615" s="3"/>
      <c r="C615" s="3"/>
      <c r="D615" s="3"/>
      <c r="E615" s="3"/>
    </row>
    <row r="616" spans="2:5" s="2" customFormat="1">
      <c r="B616" s="3"/>
      <c r="C616" s="3"/>
      <c r="D616" s="3"/>
      <c r="E616" s="3"/>
    </row>
    <row r="617" spans="2:5" s="2" customFormat="1">
      <c r="B617" s="3"/>
      <c r="C617" s="3"/>
      <c r="D617" s="3"/>
      <c r="E617" s="3"/>
    </row>
    <row r="618" spans="2:5" s="2" customFormat="1">
      <c r="B618" s="3"/>
      <c r="C618" s="3"/>
      <c r="D618" s="3"/>
      <c r="E618" s="3"/>
    </row>
    <row r="619" spans="2:5" s="2" customFormat="1">
      <c r="B619" s="3"/>
      <c r="C619" s="3"/>
      <c r="D619" s="3"/>
      <c r="E619" s="3"/>
    </row>
    <row r="620" spans="2:5" s="2" customFormat="1">
      <c r="B620" s="3"/>
      <c r="C620" s="3"/>
      <c r="D620" s="3"/>
      <c r="E620" s="3"/>
    </row>
    <row r="621" spans="2:5" s="2" customFormat="1">
      <c r="B621" s="3"/>
      <c r="C621" s="3"/>
      <c r="D621" s="3"/>
      <c r="E621" s="3"/>
    </row>
    <row r="622" spans="2:5" s="2" customFormat="1">
      <c r="B622" s="3"/>
      <c r="C622" s="3"/>
      <c r="D622" s="3"/>
      <c r="E622" s="3"/>
    </row>
    <row r="623" spans="2:5" s="2" customFormat="1">
      <c r="B623" s="3"/>
      <c r="C623" s="3"/>
      <c r="D623" s="3"/>
      <c r="E623" s="3"/>
    </row>
    <row r="624" spans="2:5" s="2" customFormat="1">
      <c r="B624" s="3"/>
      <c r="C624" s="3"/>
      <c r="D624" s="3"/>
      <c r="E624" s="3"/>
    </row>
    <row r="625" spans="2:5" s="2" customFormat="1">
      <c r="B625" s="3"/>
      <c r="C625" s="3"/>
      <c r="D625" s="3"/>
      <c r="E625" s="3"/>
    </row>
    <row r="626" spans="2:5" s="2" customFormat="1">
      <c r="B626" s="3"/>
      <c r="C626" s="3"/>
      <c r="D626" s="3"/>
      <c r="E626" s="3"/>
    </row>
    <row r="627" spans="2:5" s="2" customFormat="1">
      <c r="B627" s="3"/>
      <c r="C627" s="3"/>
      <c r="D627" s="3"/>
      <c r="E627" s="3"/>
    </row>
    <row r="628" spans="2:5" s="2" customFormat="1">
      <c r="B628" s="3"/>
      <c r="C628" s="3"/>
      <c r="D628" s="3"/>
      <c r="E628" s="3"/>
    </row>
    <row r="629" spans="2:5" s="2" customFormat="1">
      <c r="B629" s="3"/>
      <c r="C629" s="3"/>
      <c r="D629" s="3"/>
      <c r="E629" s="3"/>
    </row>
    <row r="630" spans="2:5" s="2" customFormat="1">
      <c r="B630" s="3"/>
      <c r="C630" s="3"/>
      <c r="D630" s="3"/>
      <c r="E630" s="3"/>
    </row>
    <row r="631" spans="2:5" s="2" customFormat="1">
      <c r="B631" s="3"/>
      <c r="C631" s="3"/>
      <c r="D631" s="3"/>
      <c r="E631" s="3"/>
    </row>
    <row r="632" spans="2:5" s="2" customFormat="1">
      <c r="B632" s="3"/>
      <c r="C632" s="3"/>
      <c r="D632" s="3"/>
      <c r="E632" s="3"/>
    </row>
    <row r="633" spans="2:5" s="2" customFormat="1">
      <c r="B633" s="3"/>
      <c r="C633" s="3"/>
      <c r="D633" s="3"/>
      <c r="E633" s="3"/>
    </row>
    <row r="634" spans="2:5" s="2" customFormat="1">
      <c r="B634" s="3"/>
      <c r="C634" s="3"/>
      <c r="D634" s="3"/>
      <c r="E634" s="3"/>
    </row>
    <row r="635" spans="2:5" s="2" customFormat="1">
      <c r="B635" s="3"/>
      <c r="C635" s="3"/>
      <c r="D635" s="3"/>
      <c r="E635" s="3"/>
    </row>
    <row r="636" spans="2:5" s="2" customFormat="1">
      <c r="B636" s="3"/>
      <c r="C636" s="3"/>
      <c r="D636" s="3"/>
      <c r="E636" s="3"/>
    </row>
    <row r="637" spans="2:5" s="2" customFormat="1">
      <c r="B637" s="3"/>
      <c r="C637" s="3"/>
      <c r="D637" s="3"/>
      <c r="E637" s="3"/>
    </row>
    <row r="638" spans="2:5" s="2" customFormat="1">
      <c r="B638" s="3"/>
      <c r="C638" s="3"/>
      <c r="D638" s="3"/>
      <c r="E638" s="3"/>
    </row>
    <row r="639" spans="2:5" s="2" customFormat="1">
      <c r="B639" s="3"/>
      <c r="C639" s="3"/>
      <c r="D639" s="3"/>
      <c r="E639" s="3"/>
    </row>
    <row r="640" spans="2:5" s="2" customFormat="1">
      <c r="B640" s="3"/>
      <c r="C640" s="3"/>
      <c r="D640" s="3"/>
      <c r="E640" s="3"/>
    </row>
    <row r="641" spans="2:5" s="2" customFormat="1">
      <c r="B641" s="3"/>
      <c r="C641" s="3"/>
      <c r="D641" s="3"/>
      <c r="E641" s="3"/>
    </row>
    <row r="642" spans="2:5" s="2" customFormat="1">
      <c r="B642" s="3"/>
      <c r="C642" s="3"/>
      <c r="D642" s="3"/>
      <c r="E642" s="3"/>
    </row>
    <row r="643" spans="2:5" s="2" customFormat="1">
      <c r="B643" s="3"/>
      <c r="C643" s="3"/>
      <c r="D643" s="3"/>
      <c r="E643" s="3"/>
    </row>
    <row r="644" spans="2:5" s="2" customFormat="1">
      <c r="B644" s="3"/>
      <c r="C644" s="3"/>
      <c r="D644" s="3"/>
      <c r="E644" s="3"/>
    </row>
    <row r="645" spans="2:5" s="2" customFormat="1">
      <c r="B645" s="3"/>
      <c r="C645" s="3"/>
      <c r="D645" s="3"/>
      <c r="E645" s="3"/>
    </row>
    <row r="646" spans="2:5" s="2" customFormat="1">
      <c r="B646" s="3"/>
      <c r="C646" s="3"/>
      <c r="D646" s="3"/>
      <c r="E646" s="3"/>
    </row>
    <row r="647" spans="2:5" s="2" customFormat="1">
      <c r="B647" s="3"/>
      <c r="C647" s="3"/>
      <c r="D647" s="3"/>
      <c r="E647" s="3"/>
    </row>
    <row r="648" spans="2:5" s="2" customFormat="1">
      <c r="B648" s="3"/>
      <c r="C648" s="3"/>
      <c r="D648" s="3"/>
      <c r="E648" s="3"/>
    </row>
    <row r="649" spans="2:5" s="2" customFormat="1">
      <c r="B649" s="3"/>
      <c r="C649" s="3"/>
      <c r="D649" s="3"/>
      <c r="E649" s="3"/>
    </row>
    <row r="650" spans="2:5" s="2" customFormat="1">
      <c r="B650" s="3"/>
      <c r="C650" s="3"/>
      <c r="D650" s="3"/>
      <c r="E650" s="3"/>
    </row>
    <row r="651" spans="2:5" s="2" customFormat="1">
      <c r="B651" s="3"/>
      <c r="C651" s="3"/>
      <c r="D651" s="3"/>
      <c r="E651" s="3"/>
    </row>
    <row r="652" spans="2:5" s="2" customFormat="1">
      <c r="B652" s="3"/>
      <c r="C652" s="3"/>
      <c r="D652" s="3"/>
      <c r="E652" s="3"/>
    </row>
    <row r="653" spans="2:5" s="2" customFormat="1">
      <c r="B653" s="3"/>
      <c r="C653" s="3"/>
      <c r="D653" s="3"/>
      <c r="E653" s="3"/>
    </row>
    <row r="654" spans="2:5" s="2" customFormat="1">
      <c r="B654" s="3"/>
      <c r="C654" s="3"/>
      <c r="D654" s="3"/>
      <c r="E654" s="3"/>
    </row>
    <row r="655" spans="2:5" s="2" customFormat="1">
      <c r="B655" s="3"/>
      <c r="C655" s="3"/>
      <c r="D655" s="3"/>
      <c r="E655" s="3"/>
    </row>
    <row r="656" spans="2:5" s="2" customFormat="1">
      <c r="B656" s="3"/>
      <c r="C656" s="3"/>
      <c r="D656" s="3"/>
      <c r="E656" s="3"/>
    </row>
    <row r="657" spans="2:5" s="2" customFormat="1">
      <c r="B657" s="3"/>
      <c r="C657" s="3"/>
      <c r="D657" s="3"/>
      <c r="E657" s="3"/>
    </row>
    <row r="658" spans="2:5" s="2" customFormat="1">
      <c r="B658" s="3"/>
      <c r="C658" s="3"/>
      <c r="D658" s="3"/>
      <c r="E658" s="3"/>
    </row>
    <row r="659" spans="2:5" s="2" customFormat="1">
      <c r="B659" s="3"/>
      <c r="C659" s="3"/>
      <c r="D659" s="3"/>
      <c r="E659" s="3"/>
    </row>
    <row r="660" spans="2:5" s="2" customFormat="1">
      <c r="B660" s="3"/>
      <c r="C660" s="3"/>
      <c r="D660" s="3"/>
      <c r="E660" s="3"/>
    </row>
    <row r="661" spans="2:5" s="2" customFormat="1">
      <c r="B661" s="3"/>
      <c r="C661" s="3"/>
      <c r="D661" s="3"/>
      <c r="E661" s="3"/>
    </row>
    <row r="662" spans="2:5" s="2" customFormat="1">
      <c r="B662" s="3"/>
      <c r="C662" s="3"/>
      <c r="D662" s="3"/>
      <c r="E662" s="3"/>
    </row>
    <row r="663" spans="2:5" s="2" customFormat="1">
      <c r="B663" s="3"/>
      <c r="C663" s="3"/>
      <c r="D663" s="3"/>
      <c r="E663" s="3"/>
    </row>
    <row r="664" spans="2:5" s="2" customFormat="1">
      <c r="B664" s="3"/>
      <c r="C664" s="3"/>
      <c r="D664" s="3"/>
      <c r="E664" s="3"/>
    </row>
    <row r="665" spans="2:5" s="2" customFormat="1">
      <c r="B665" s="3"/>
      <c r="C665" s="3"/>
      <c r="D665" s="3"/>
      <c r="E665" s="3"/>
    </row>
    <row r="666" spans="2:5" s="2" customFormat="1">
      <c r="B666" s="3"/>
      <c r="C666" s="3"/>
      <c r="D666" s="3"/>
      <c r="E666" s="3"/>
    </row>
    <row r="667" spans="2:5" s="2" customFormat="1">
      <c r="B667" s="3"/>
      <c r="C667" s="3"/>
      <c r="D667" s="3"/>
      <c r="E667" s="3"/>
    </row>
    <row r="668" spans="2:5" s="2" customFormat="1">
      <c r="B668" s="3"/>
      <c r="C668" s="3"/>
      <c r="D668" s="3"/>
      <c r="E668" s="3"/>
    </row>
    <row r="669" spans="2:5" s="2" customFormat="1">
      <c r="B669" s="3"/>
      <c r="C669" s="3"/>
      <c r="D669" s="3"/>
      <c r="E669" s="3"/>
    </row>
    <row r="670" spans="2:5" s="2" customFormat="1">
      <c r="B670" s="3"/>
      <c r="C670" s="3"/>
      <c r="D670" s="3"/>
      <c r="E670" s="3"/>
    </row>
    <row r="671" spans="2:5" s="2" customFormat="1">
      <c r="B671" s="3"/>
      <c r="C671" s="3"/>
      <c r="D671" s="3"/>
      <c r="E671" s="3"/>
    </row>
    <row r="672" spans="2:5" s="2" customFormat="1">
      <c r="B672" s="3"/>
      <c r="C672" s="3"/>
      <c r="D672" s="3"/>
      <c r="E672" s="3"/>
    </row>
    <row r="673" spans="2:5" s="2" customFormat="1">
      <c r="B673" s="3"/>
      <c r="C673" s="3"/>
      <c r="D673" s="3"/>
      <c r="E673" s="3"/>
    </row>
    <row r="674" spans="2:5" s="2" customFormat="1">
      <c r="B674" s="3"/>
      <c r="C674" s="3"/>
      <c r="D674" s="3"/>
      <c r="E674" s="3"/>
    </row>
    <row r="675" spans="2:5" s="2" customFormat="1">
      <c r="B675" s="3"/>
      <c r="C675" s="3"/>
      <c r="D675" s="3"/>
      <c r="E675" s="3"/>
    </row>
    <row r="676" spans="2:5" s="2" customFormat="1">
      <c r="B676" s="3"/>
      <c r="C676" s="3"/>
      <c r="D676" s="3"/>
      <c r="E676" s="3"/>
    </row>
    <row r="677" spans="2:5" s="2" customFormat="1">
      <c r="B677" s="3"/>
      <c r="C677" s="3"/>
      <c r="D677" s="3"/>
      <c r="E677" s="3"/>
    </row>
    <row r="678" spans="2:5" s="2" customFormat="1">
      <c r="B678" s="3"/>
      <c r="C678" s="3"/>
      <c r="D678" s="3"/>
      <c r="E678" s="3"/>
    </row>
    <row r="679" spans="2:5" s="2" customFormat="1">
      <c r="B679" s="3"/>
      <c r="C679" s="3"/>
      <c r="D679" s="3"/>
      <c r="E679" s="3"/>
    </row>
    <row r="680" spans="2:5" s="2" customFormat="1">
      <c r="B680" s="3"/>
      <c r="C680" s="3"/>
      <c r="D680" s="3"/>
      <c r="E680" s="3"/>
    </row>
    <row r="681" spans="2:5" s="2" customFormat="1">
      <c r="B681" s="3"/>
      <c r="C681" s="3"/>
      <c r="D681" s="3"/>
      <c r="E681" s="3"/>
    </row>
    <row r="682" spans="2:5" s="2" customFormat="1">
      <c r="B682" s="3"/>
      <c r="C682" s="3"/>
      <c r="D682" s="3"/>
      <c r="E682" s="3"/>
    </row>
    <row r="683" spans="2:5" s="2" customFormat="1">
      <c r="B683" s="3"/>
      <c r="C683" s="3"/>
      <c r="D683" s="3"/>
      <c r="E683" s="3"/>
    </row>
    <row r="684" spans="2:5" s="2" customFormat="1">
      <c r="B684" s="3"/>
      <c r="C684" s="3"/>
      <c r="D684" s="3"/>
      <c r="E684" s="3"/>
    </row>
    <row r="685" spans="2:5" s="2" customFormat="1">
      <c r="B685" s="3"/>
      <c r="C685" s="3"/>
      <c r="D685" s="3"/>
      <c r="E685" s="3"/>
    </row>
    <row r="686" spans="2:5" s="2" customFormat="1">
      <c r="B686" s="3"/>
      <c r="C686" s="3"/>
      <c r="D686" s="3"/>
      <c r="E686" s="3"/>
    </row>
    <row r="687" spans="2:5" s="2" customFormat="1">
      <c r="B687" s="3"/>
      <c r="C687" s="3"/>
      <c r="D687" s="3"/>
      <c r="E687" s="3"/>
    </row>
    <row r="688" spans="2:5" s="2" customFormat="1">
      <c r="B688" s="3"/>
      <c r="C688" s="3"/>
      <c r="D688" s="3"/>
      <c r="E688" s="3"/>
    </row>
    <row r="689" spans="2:5" s="2" customFormat="1">
      <c r="B689" s="3"/>
      <c r="C689" s="3"/>
      <c r="D689" s="3"/>
      <c r="E689" s="3"/>
    </row>
    <row r="690" spans="2:5" s="2" customFormat="1">
      <c r="B690" s="3"/>
      <c r="C690" s="3"/>
      <c r="D690" s="3"/>
      <c r="E690" s="3"/>
    </row>
    <row r="691" spans="2:5" s="2" customFormat="1">
      <c r="B691" s="3"/>
      <c r="C691" s="3"/>
      <c r="D691" s="3"/>
      <c r="E691" s="3"/>
    </row>
    <row r="692" spans="2:5" s="2" customFormat="1">
      <c r="B692" s="3"/>
      <c r="C692" s="3"/>
      <c r="D692" s="3"/>
      <c r="E692" s="3"/>
    </row>
    <row r="693" spans="2:5" s="2" customFormat="1">
      <c r="B693" s="3"/>
      <c r="C693" s="3"/>
      <c r="D693" s="3"/>
      <c r="E693" s="3"/>
    </row>
    <row r="694" spans="2:5" s="2" customFormat="1">
      <c r="B694" s="3"/>
      <c r="C694" s="3"/>
      <c r="D694" s="3"/>
      <c r="E694" s="3"/>
    </row>
    <row r="695" spans="2:5" s="2" customFormat="1">
      <c r="B695" s="3"/>
      <c r="C695" s="3"/>
      <c r="D695" s="3"/>
      <c r="E695" s="3"/>
    </row>
    <row r="696" spans="2:5" s="2" customFormat="1">
      <c r="B696" s="3"/>
      <c r="C696" s="3"/>
      <c r="D696" s="3"/>
      <c r="E696" s="3"/>
    </row>
    <row r="697" spans="2:5" s="2" customFormat="1">
      <c r="B697" s="3"/>
      <c r="C697" s="3"/>
      <c r="D697" s="3"/>
      <c r="E697" s="3"/>
    </row>
    <row r="698" spans="2:5" s="2" customFormat="1">
      <c r="B698" s="3"/>
      <c r="C698" s="3"/>
      <c r="D698" s="3"/>
      <c r="E698" s="3"/>
    </row>
    <row r="699" spans="2:5" s="2" customFormat="1">
      <c r="B699" s="3"/>
      <c r="C699" s="3"/>
      <c r="D699" s="3"/>
      <c r="E699" s="3"/>
    </row>
    <row r="700" spans="2:5" s="2" customFormat="1">
      <c r="B700" s="3"/>
      <c r="C700" s="3"/>
      <c r="D700" s="3"/>
      <c r="E700" s="3"/>
    </row>
    <row r="701" spans="2:5" s="2" customFormat="1">
      <c r="B701" s="3"/>
      <c r="C701" s="3"/>
      <c r="D701" s="3"/>
      <c r="E701" s="3"/>
    </row>
    <row r="702" spans="2:5" s="2" customFormat="1">
      <c r="B702" s="3"/>
      <c r="C702" s="3"/>
      <c r="D702" s="3"/>
      <c r="E702" s="3"/>
    </row>
    <row r="703" spans="2:5" s="2" customFormat="1">
      <c r="B703" s="3"/>
      <c r="C703" s="3"/>
      <c r="D703" s="3"/>
      <c r="E703" s="3"/>
    </row>
    <row r="704" spans="2:5" s="2" customFormat="1">
      <c r="B704" s="3"/>
      <c r="C704" s="3"/>
      <c r="D704" s="3"/>
      <c r="E704" s="3"/>
    </row>
    <row r="705" spans="2:5" s="2" customFormat="1">
      <c r="B705" s="3"/>
      <c r="C705" s="3"/>
      <c r="D705" s="3"/>
      <c r="E705" s="3"/>
    </row>
    <row r="706" spans="2:5" s="2" customFormat="1">
      <c r="B706" s="3"/>
      <c r="C706" s="3"/>
      <c r="D706" s="3"/>
      <c r="E706" s="3"/>
    </row>
    <row r="707" spans="2:5" s="2" customFormat="1">
      <c r="B707" s="3"/>
      <c r="C707" s="3"/>
      <c r="D707" s="3"/>
      <c r="E707" s="3"/>
    </row>
    <row r="708" spans="2:5" s="2" customFormat="1">
      <c r="B708" s="3"/>
      <c r="C708" s="3"/>
      <c r="D708" s="3"/>
      <c r="E708" s="3"/>
    </row>
    <row r="709" spans="2:5" s="2" customFormat="1">
      <c r="B709" s="3"/>
      <c r="C709" s="3"/>
      <c r="D709" s="3"/>
      <c r="E709" s="3"/>
    </row>
    <row r="710" spans="2:5" s="2" customFormat="1">
      <c r="B710" s="3"/>
      <c r="C710" s="3"/>
      <c r="D710" s="3"/>
      <c r="E710" s="3"/>
    </row>
    <row r="711" spans="2:5" s="2" customFormat="1">
      <c r="B711" s="3"/>
      <c r="C711" s="3"/>
      <c r="D711" s="3"/>
      <c r="E711" s="3"/>
    </row>
    <row r="712" spans="2:5" s="2" customFormat="1">
      <c r="B712" s="3"/>
      <c r="C712" s="3"/>
      <c r="D712" s="3"/>
      <c r="E712" s="3"/>
    </row>
    <row r="713" spans="2:5" s="2" customFormat="1">
      <c r="B713" s="3"/>
      <c r="C713" s="3"/>
      <c r="D713" s="3"/>
      <c r="E713" s="3"/>
    </row>
    <row r="714" spans="2:5" s="2" customFormat="1">
      <c r="B714" s="3"/>
      <c r="C714" s="3"/>
      <c r="D714" s="3"/>
      <c r="E714" s="3"/>
    </row>
    <row r="715" spans="2:5" s="2" customFormat="1">
      <c r="B715" s="3"/>
      <c r="C715" s="3"/>
      <c r="D715" s="3"/>
      <c r="E715" s="3"/>
    </row>
    <row r="716" spans="2:5" s="2" customFormat="1">
      <c r="B716" s="3"/>
      <c r="C716" s="3"/>
      <c r="D716" s="3"/>
      <c r="E716" s="3"/>
    </row>
    <row r="717" spans="2:5" s="2" customFormat="1">
      <c r="B717" s="3"/>
      <c r="C717" s="3"/>
      <c r="D717" s="3"/>
      <c r="E717" s="3"/>
    </row>
    <row r="718" spans="2:5" s="2" customFormat="1">
      <c r="B718" s="3"/>
      <c r="C718" s="3"/>
      <c r="D718" s="3"/>
      <c r="E718" s="3"/>
    </row>
    <row r="719" spans="2:5" s="2" customFormat="1">
      <c r="B719" s="3"/>
      <c r="C719" s="3"/>
      <c r="D719" s="3"/>
      <c r="E719" s="3"/>
    </row>
    <row r="720" spans="2:5" s="2" customFormat="1">
      <c r="B720" s="3"/>
      <c r="C720" s="3"/>
      <c r="D720" s="3"/>
      <c r="E720" s="3"/>
    </row>
    <row r="721" spans="2:5" s="2" customFormat="1">
      <c r="B721" s="3"/>
      <c r="C721" s="3"/>
      <c r="D721" s="3"/>
      <c r="E721" s="3"/>
    </row>
    <row r="722" spans="2:5" s="2" customFormat="1">
      <c r="B722" s="3"/>
      <c r="C722" s="3"/>
      <c r="D722" s="3"/>
      <c r="E722" s="3"/>
    </row>
    <row r="723" spans="2:5" s="2" customFormat="1">
      <c r="B723" s="3"/>
      <c r="C723" s="3"/>
      <c r="D723" s="3"/>
      <c r="E723" s="3"/>
    </row>
    <row r="724" spans="2:5" s="2" customFormat="1">
      <c r="B724" s="3"/>
      <c r="C724" s="3"/>
      <c r="D724" s="3"/>
      <c r="E724" s="3"/>
    </row>
    <row r="725" spans="2:5" s="2" customFormat="1">
      <c r="B725" s="3"/>
      <c r="C725" s="3"/>
      <c r="D725" s="3"/>
      <c r="E725" s="3"/>
    </row>
    <row r="726" spans="2:5" s="2" customFormat="1">
      <c r="B726" s="3"/>
      <c r="C726" s="3"/>
      <c r="D726" s="3"/>
      <c r="E726" s="3"/>
    </row>
    <row r="727" spans="2:5" s="2" customFormat="1">
      <c r="B727" s="3"/>
      <c r="C727" s="3"/>
      <c r="D727" s="3"/>
      <c r="E727" s="3"/>
    </row>
    <row r="728" spans="2:5" s="2" customFormat="1">
      <c r="B728" s="3"/>
      <c r="C728" s="3"/>
      <c r="D728" s="3"/>
      <c r="E728" s="3"/>
    </row>
    <row r="729" spans="2:5" s="2" customFormat="1">
      <c r="B729" s="3"/>
      <c r="C729" s="3"/>
      <c r="D729" s="3"/>
      <c r="E729" s="3"/>
    </row>
    <row r="730" spans="2:5" s="2" customFormat="1">
      <c r="B730" s="3"/>
      <c r="C730" s="3"/>
      <c r="D730" s="3"/>
      <c r="E730" s="3"/>
    </row>
    <row r="731" spans="2:5" s="2" customFormat="1">
      <c r="B731" s="3"/>
      <c r="C731" s="3"/>
      <c r="D731" s="3"/>
      <c r="E731" s="3"/>
    </row>
    <row r="732" spans="2:5" s="2" customFormat="1">
      <c r="B732" s="3"/>
      <c r="C732" s="3"/>
      <c r="D732" s="3"/>
      <c r="E732" s="3"/>
    </row>
    <row r="733" spans="2:5" s="2" customFormat="1">
      <c r="B733" s="3"/>
      <c r="C733" s="3"/>
      <c r="D733" s="3"/>
      <c r="E733" s="3"/>
    </row>
    <row r="734" spans="2:5" s="2" customFormat="1">
      <c r="B734" s="3"/>
      <c r="C734" s="3"/>
      <c r="D734" s="3"/>
      <c r="E734" s="3"/>
    </row>
    <row r="735" spans="2:5" s="2" customFormat="1">
      <c r="B735" s="3"/>
      <c r="C735" s="3"/>
      <c r="D735" s="3"/>
      <c r="E735" s="3"/>
    </row>
    <row r="736" spans="2:5" s="2" customFormat="1">
      <c r="B736" s="3"/>
      <c r="C736" s="3"/>
      <c r="D736" s="3"/>
      <c r="E736" s="3"/>
    </row>
    <row r="737" spans="2:5" s="2" customFormat="1">
      <c r="B737" s="3"/>
      <c r="C737" s="3"/>
      <c r="D737" s="3"/>
      <c r="E737" s="3"/>
    </row>
    <row r="738" spans="2:5" s="2" customFormat="1">
      <c r="B738" s="3"/>
      <c r="C738" s="3"/>
      <c r="D738" s="3"/>
      <c r="E738" s="3"/>
    </row>
    <row r="739" spans="2:5" s="2" customFormat="1">
      <c r="B739" s="3"/>
      <c r="C739" s="3"/>
      <c r="D739" s="3"/>
      <c r="E739" s="3"/>
    </row>
    <row r="740" spans="2:5" s="2" customFormat="1">
      <c r="B740" s="3"/>
      <c r="C740" s="3"/>
      <c r="D740" s="3"/>
      <c r="E740" s="3"/>
    </row>
    <row r="741" spans="2:5" s="2" customFormat="1">
      <c r="B741" s="3"/>
      <c r="C741" s="3"/>
      <c r="D741" s="3"/>
      <c r="E741" s="3"/>
    </row>
    <row r="742" spans="2:5" s="2" customFormat="1">
      <c r="B742" s="3"/>
      <c r="C742" s="3"/>
      <c r="D742" s="3"/>
      <c r="E742" s="3"/>
    </row>
    <row r="743" spans="2:5" s="2" customFormat="1">
      <c r="B743" s="3"/>
      <c r="C743" s="3"/>
      <c r="D743" s="3"/>
      <c r="E743" s="3"/>
    </row>
    <row r="744" spans="2:5" s="2" customFormat="1">
      <c r="B744" s="3"/>
      <c r="C744" s="3"/>
      <c r="D744" s="3"/>
      <c r="E744" s="3"/>
    </row>
    <row r="745" spans="2:5" s="2" customFormat="1">
      <c r="B745" s="3"/>
      <c r="C745" s="3"/>
      <c r="D745" s="3"/>
      <c r="E745" s="3"/>
    </row>
    <row r="746" spans="2:5" s="2" customFormat="1">
      <c r="B746" s="3"/>
      <c r="C746" s="3"/>
      <c r="D746" s="3"/>
      <c r="E746" s="3"/>
    </row>
    <row r="747" spans="2:5" s="2" customFormat="1">
      <c r="B747" s="3"/>
      <c r="C747" s="3"/>
      <c r="D747" s="3"/>
      <c r="E747" s="3"/>
    </row>
    <row r="748" spans="2:5" s="2" customFormat="1">
      <c r="B748" s="3"/>
      <c r="C748" s="3"/>
      <c r="D748" s="3"/>
      <c r="E748" s="3"/>
    </row>
    <row r="749" spans="2:5" s="2" customFormat="1">
      <c r="B749" s="3"/>
      <c r="C749" s="3"/>
      <c r="D749" s="3"/>
      <c r="E749" s="3"/>
    </row>
    <row r="750" spans="2:5" s="2" customFormat="1">
      <c r="B750" s="3"/>
      <c r="C750" s="3"/>
      <c r="D750" s="3"/>
      <c r="E750" s="3"/>
    </row>
    <row r="751" spans="2:5" s="2" customFormat="1">
      <c r="B751" s="3"/>
      <c r="C751" s="3"/>
      <c r="D751" s="3"/>
      <c r="E751" s="3"/>
    </row>
    <row r="752" spans="2:5" s="2" customFormat="1">
      <c r="B752" s="3"/>
      <c r="C752" s="3"/>
      <c r="D752" s="3"/>
      <c r="E752" s="3"/>
    </row>
    <row r="753" spans="2:5" s="2" customFormat="1">
      <c r="B753" s="3"/>
      <c r="C753" s="3"/>
      <c r="D753" s="3"/>
      <c r="E753" s="3"/>
    </row>
    <row r="754" spans="2:5" s="2" customFormat="1">
      <c r="B754" s="3"/>
      <c r="C754" s="3"/>
      <c r="D754" s="3"/>
      <c r="E754" s="3"/>
    </row>
    <row r="755" spans="2:5" s="2" customFormat="1">
      <c r="B755" s="3"/>
      <c r="C755" s="3"/>
      <c r="D755" s="3"/>
      <c r="E755" s="3"/>
    </row>
    <row r="756" spans="2:5" s="2" customFormat="1">
      <c r="B756" s="3"/>
      <c r="C756" s="3"/>
      <c r="D756" s="3"/>
      <c r="E756" s="3"/>
    </row>
    <row r="757" spans="2:5" s="2" customFormat="1">
      <c r="B757" s="3"/>
      <c r="C757" s="3"/>
      <c r="D757" s="3"/>
      <c r="E757" s="3"/>
    </row>
    <row r="758" spans="2:5" s="2" customFormat="1">
      <c r="B758" s="3"/>
      <c r="C758" s="3"/>
      <c r="D758" s="3"/>
      <c r="E758" s="3"/>
    </row>
    <row r="759" spans="2:5" s="2" customFormat="1">
      <c r="B759" s="3"/>
      <c r="C759" s="3"/>
      <c r="D759" s="3"/>
      <c r="E759" s="3"/>
    </row>
    <row r="760" spans="2:5" s="2" customFormat="1">
      <c r="B760" s="3"/>
      <c r="C760" s="3"/>
      <c r="D760" s="3"/>
      <c r="E760" s="3"/>
    </row>
    <row r="761" spans="2:5" s="2" customFormat="1">
      <c r="B761" s="3"/>
      <c r="C761" s="3"/>
      <c r="D761" s="3"/>
      <c r="E761" s="3"/>
    </row>
    <row r="762" spans="2:5" s="2" customFormat="1">
      <c r="B762" s="3"/>
      <c r="C762" s="3"/>
      <c r="D762" s="3"/>
      <c r="E762" s="3"/>
    </row>
    <row r="763" spans="2:5" s="2" customFormat="1">
      <c r="B763" s="3"/>
      <c r="C763" s="3"/>
      <c r="D763" s="3"/>
      <c r="E763" s="3"/>
    </row>
    <row r="764" spans="2:5" s="2" customFormat="1">
      <c r="B764" s="3"/>
      <c r="C764" s="3"/>
      <c r="D764" s="3"/>
      <c r="E764" s="3"/>
    </row>
    <row r="765" spans="2:5" s="2" customFormat="1">
      <c r="B765" s="3"/>
      <c r="C765" s="3"/>
      <c r="D765" s="3"/>
      <c r="E765" s="3"/>
    </row>
    <row r="766" spans="2:5" s="2" customFormat="1">
      <c r="B766" s="3"/>
      <c r="C766" s="3"/>
      <c r="D766" s="3"/>
      <c r="E766" s="3"/>
    </row>
    <row r="767" spans="2:5" s="2" customFormat="1">
      <c r="B767" s="3"/>
      <c r="C767" s="3"/>
      <c r="D767" s="3"/>
      <c r="E767" s="3"/>
    </row>
    <row r="768" spans="2:5" s="2" customFormat="1">
      <c r="B768" s="3"/>
      <c r="C768" s="3"/>
      <c r="D768" s="3"/>
      <c r="E768" s="3"/>
    </row>
    <row r="769" spans="2:5" s="2" customFormat="1">
      <c r="B769" s="3"/>
      <c r="C769" s="3"/>
      <c r="D769" s="3"/>
      <c r="E769" s="3"/>
    </row>
    <row r="770" spans="2:5" s="2" customFormat="1">
      <c r="B770" s="3"/>
      <c r="C770" s="3"/>
      <c r="D770" s="3"/>
      <c r="E770" s="3"/>
    </row>
    <row r="771" spans="2:5" s="2" customFormat="1">
      <c r="B771" s="3"/>
      <c r="C771" s="3"/>
      <c r="D771" s="3"/>
      <c r="E771" s="3"/>
    </row>
    <row r="772" spans="2:5" s="2" customFormat="1">
      <c r="B772" s="3"/>
      <c r="C772" s="3"/>
      <c r="D772" s="3"/>
      <c r="E772" s="3"/>
    </row>
    <row r="773" spans="2:5" s="2" customFormat="1">
      <c r="B773" s="3"/>
      <c r="C773" s="3"/>
      <c r="D773" s="3"/>
      <c r="E773" s="3"/>
    </row>
    <row r="774" spans="2:5" s="2" customFormat="1">
      <c r="B774" s="3"/>
      <c r="C774" s="3"/>
      <c r="D774" s="3"/>
      <c r="E774" s="3"/>
    </row>
    <row r="775" spans="2:5" s="2" customFormat="1">
      <c r="B775" s="3"/>
      <c r="C775" s="3"/>
      <c r="D775" s="3"/>
      <c r="E775" s="3"/>
    </row>
    <row r="776" spans="2:5" s="2" customFormat="1">
      <c r="B776" s="3"/>
      <c r="C776" s="3"/>
      <c r="D776" s="3"/>
      <c r="E776" s="3"/>
    </row>
    <row r="777" spans="2:5" s="2" customFormat="1">
      <c r="B777" s="3"/>
      <c r="C777" s="3"/>
      <c r="D777" s="3"/>
      <c r="E777" s="3"/>
    </row>
    <row r="778" spans="2:5" s="2" customFormat="1">
      <c r="B778" s="3"/>
      <c r="C778" s="3"/>
      <c r="D778" s="3"/>
      <c r="E778" s="3"/>
    </row>
    <row r="779" spans="2:5" s="2" customFormat="1">
      <c r="B779" s="3"/>
      <c r="C779" s="3"/>
      <c r="D779" s="3"/>
      <c r="E779" s="3"/>
    </row>
    <row r="780" spans="2:5" s="2" customFormat="1">
      <c r="B780" s="3"/>
      <c r="C780" s="3"/>
      <c r="D780" s="3"/>
      <c r="E780" s="3"/>
    </row>
    <row r="781" spans="2:5" s="2" customFormat="1">
      <c r="B781" s="3"/>
      <c r="C781" s="3"/>
      <c r="D781" s="3"/>
      <c r="E781" s="3"/>
    </row>
    <row r="782" spans="2:5" s="2" customFormat="1">
      <c r="B782" s="3"/>
      <c r="C782" s="3"/>
      <c r="D782" s="3"/>
      <c r="E782" s="3"/>
    </row>
    <row r="783" spans="2:5" s="2" customFormat="1">
      <c r="B783" s="3"/>
      <c r="C783" s="3"/>
      <c r="D783" s="3"/>
      <c r="E783" s="3"/>
    </row>
    <row r="784" spans="2:5" s="2" customFormat="1">
      <c r="B784" s="3"/>
      <c r="C784" s="3"/>
      <c r="D784" s="3"/>
      <c r="E784" s="3"/>
    </row>
    <row r="785" spans="2:5" s="2" customFormat="1">
      <c r="B785" s="3"/>
      <c r="C785" s="3"/>
      <c r="D785" s="3"/>
      <c r="E785" s="3"/>
    </row>
    <row r="786" spans="2:5" s="2" customFormat="1">
      <c r="B786" s="3"/>
      <c r="C786" s="3"/>
      <c r="D786" s="3"/>
      <c r="E786" s="3"/>
    </row>
    <row r="787" spans="2:5" s="2" customFormat="1">
      <c r="B787" s="3"/>
      <c r="C787" s="3"/>
      <c r="D787" s="3"/>
      <c r="E787" s="3"/>
    </row>
    <row r="788" spans="2:5" s="2" customFormat="1">
      <c r="B788" s="3"/>
      <c r="C788" s="3"/>
      <c r="D788" s="3"/>
      <c r="E788" s="3"/>
    </row>
    <row r="789" spans="2:5" s="2" customFormat="1">
      <c r="B789" s="3"/>
      <c r="C789" s="3"/>
      <c r="D789" s="3"/>
      <c r="E789" s="3"/>
    </row>
    <row r="790" spans="2:5" s="2" customFormat="1">
      <c r="B790" s="3"/>
      <c r="C790" s="3"/>
      <c r="D790" s="3"/>
      <c r="E790" s="3"/>
    </row>
    <row r="791" spans="2:5" s="2" customFormat="1">
      <c r="B791" s="3"/>
      <c r="C791" s="3"/>
      <c r="D791" s="3"/>
      <c r="E791" s="3"/>
    </row>
    <row r="792" spans="2:5" s="2" customFormat="1">
      <c r="B792" s="3"/>
      <c r="C792" s="3"/>
      <c r="D792" s="3"/>
      <c r="E792" s="3"/>
    </row>
    <row r="793" spans="2:5" s="2" customFormat="1">
      <c r="B793" s="3"/>
      <c r="C793" s="3"/>
      <c r="D793" s="3"/>
      <c r="E793" s="3"/>
    </row>
    <row r="794" spans="2:5" s="2" customFormat="1">
      <c r="B794" s="3"/>
      <c r="C794" s="3"/>
      <c r="D794" s="3"/>
      <c r="E794" s="3"/>
    </row>
    <row r="795" spans="2:5" s="2" customFormat="1">
      <c r="B795" s="3"/>
      <c r="C795" s="3"/>
      <c r="D795" s="3"/>
      <c r="E795" s="3"/>
    </row>
    <row r="796" spans="2:5" s="2" customFormat="1">
      <c r="B796" s="3"/>
      <c r="C796" s="3"/>
      <c r="D796" s="3"/>
      <c r="E796" s="3"/>
    </row>
    <row r="797" spans="2:5" s="2" customFormat="1">
      <c r="B797" s="3"/>
      <c r="C797" s="3"/>
      <c r="D797" s="3"/>
      <c r="E797" s="3"/>
    </row>
    <row r="798" spans="2:5" s="2" customFormat="1">
      <c r="B798" s="3"/>
      <c r="C798" s="3"/>
      <c r="D798" s="3"/>
      <c r="E798" s="3"/>
    </row>
    <row r="799" spans="2:5" s="2" customFormat="1">
      <c r="B799" s="3"/>
      <c r="C799" s="3"/>
      <c r="D799" s="3"/>
      <c r="E799" s="3"/>
    </row>
    <row r="800" spans="2:5" s="2" customFormat="1">
      <c r="B800" s="3"/>
      <c r="C800" s="3"/>
      <c r="D800" s="3"/>
      <c r="E800" s="3"/>
    </row>
    <row r="801" spans="2:5" s="2" customFormat="1">
      <c r="B801" s="3"/>
      <c r="C801" s="3"/>
      <c r="D801" s="3"/>
      <c r="E801" s="3"/>
    </row>
    <row r="802" spans="2:5" s="2" customFormat="1">
      <c r="B802" s="3"/>
      <c r="C802" s="3"/>
      <c r="D802" s="3"/>
      <c r="E802" s="3"/>
    </row>
    <row r="803" spans="2:5" s="2" customFormat="1">
      <c r="B803" s="3"/>
      <c r="C803" s="3"/>
      <c r="D803" s="3"/>
      <c r="E803" s="3"/>
    </row>
    <row r="804" spans="2:5" s="2" customFormat="1">
      <c r="B804" s="3"/>
      <c r="C804" s="3"/>
      <c r="D804" s="3"/>
      <c r="E804" s="3"/>
    </row>
    <row r="805" spans="2:5" s="2" customFormat="1">
      <c r="B805" s="3"/>
      <c r="C805" s="3"/>
      <c r="D805" s="3"/>
      <c r="E805" s="3"/>
    </row>
    <row r="806" spans="2:5" s="2" customFormat="1">
      <c r="B806" s="3"/>
      <c r="C806" s="3"/>
      <c r="D806" s="3"/>
      <c r="E806" s="3"/>
    </row>
    <row r="807" spans="2:5" s="2" customFormat="1">
      <c r="B807" s="3"/>
      <c r="C807" s="3"/>
      <c r="D807" s="3"/>
      <c r="E807" s="3"/>
    </row>
    <row r="808" spans="2:5" s="2" customFormat="1">
      <c r="B808" s="3"/>
      <c r="C808" s="3"/>
      <c r="D808" s="3"/>
      <c r="E808" s="3"/>
    </row>
    <row r="809" spans="2:5" s="2" customFormat="1">
      <c r="B809" s="3"/>
      <c r="C809" s="3"/>
      <c r="D809" s="3"/>
      <c r="E809" s="3"/>
    </row>
    <row r="810" spans="2:5" s="2" customFormat="1">
      <c r="B810" s="3"/>
      <c r="C810" s="3"/>
      <c r="D810" s="3"/>
      <c r="E810" s="3"/>
    </row>
    <row r="811" spans="2:5" s="2" customFormat="1">
      <c r="B811" s="3"/>
      <c r="C811" s="3"/>
      <c r="D811" s="3"/>
      <c r="E811" s="3"/>
    </row>
    <row r="812" spans="2:5" s="2" customFormat="1">
      <c r="B812" s="3"/>
      <c r="C812" s="3"/>
      <c r="D812" s="3"/>
      <c r="E812" s="3"/>
    </row>
    <row r="813" spans="2:5" s="2" customFormat="1">
      <c r="B813" s="3"/>
      <c r="C813" s="3"/>
      <c r="D813" s="3"/>
      <c r="E813" s="3"/>
    </row>
    <row r="814" spans="2:5" s="2" customFormat="1">
      <c r="B814" s="3"/>
      <c r="C814" s="3"/>
      <c r="D814" s="3"/>
      <c r="E814" s="3"/>
    </row>
    <row r="815" spans="2:5" s="2" customFormat="1">
      <c r="B815" s="3"/>
      <c r="C815" s="3"/>
      <c r="D815" s="3"/>
      <c r="E815" s="3"/>
    </row>
    <row r="816" spans="2:5" s="2" customFormat="1">
      <c r="B816" s="3"/>
      <c r="C816" s="3"/>
      <c r="D816" s="3"/>
      <c r="E816" s="3"/>
    </row>
    <row r="817" spans="2:5" s="2" customFormat="1">
      <c r="B817" s="3"/>
      <c r="C817" s="3"/>
      <c r="D817" s="3"/>
      <c r="E817" s="3"/>
    </row>
    <row r="818" spans="2:5" s="2" customFormat="1">
      <c r="B818" s="3"/>
      <c r="C818" s="3"/>
      <c r="D818" s="3"/>
      <c r="E818" s="3"/>
    </row>
    <row r="819" spans="2:5" s="2" customFormat="1">
      <c r="B819" s="3"/>
      <c r="C819" s="3"/>
      <c r="D819" s="3"/>
      <c r="E819" s="3"/>
    </row>
    <row r="820" spans="2:5" s="2" customFormat="1">
      <c r="B820" s="3"/>
      <c r="C820" s="3"/>
      <c r="D820" s="3"/>
      <c r="E820" s="3"/>
    </row>
    <row r="821" spans="2:5" s="2" customFormat="1">
      <c r="B821" s="3"/>
      <c r="C821" s="3"/>
      <c r="D821" s="3"/>
      <c r="E821" s="3"/>
    </row>
    <row r="822" spans="2:5" s="2" customFormat="1">
      <c r="B822" s="3"/>
      <c r="C822" s="3"/>
      <c r="D822" s="3"/>
      <c r="E822" s="3"/>
    </row>
    <row r="823" spans="2:5" s="2" customFormat="1">
      <c r="B823" s="3"/>
      <c r="C823" s="3"/>
      <c r="D823" s="3"/>
      <c r="E823" s="3"/>
    </row>
    <row r="824" spans="2:5" s="2" customFormat="1">
      <c r="B824" s="3"/>
      <c r="C824" s="3"/>
      <c r="D824" s="3"/>
      <c r="E824" s="3"/>
    </row>
    <row r="825" spans="2:5" s="2" customFormat="1">
      <c r="B825" s="3"/>
      <c r="C825" s="3"/>
      <c r="D825" s="3"/>
      <c r="E825" s="3"/>
    </row>
    <row r="826" spans="2:5" s="2" customFormat="1">
      <c r="B826" s="3"/>
      <c r="C826" s="3"/>
      <c r="D826" s="3"/>
      <c r="E826" s="3"/>
    </row>
    <row r="827" spans="2:5" s="2" customFormat="1">
      <c r="B827" s="3"/>
      <c r="C827" s="3"/>
      <c r="D827" s="3"/>
      <c r="E827" s="3"/>
    </row>
    <row r="828" spans="2:5" s="2" customFormat="1">
      <c r="B828" s="3"/>
      <c r="C828" s="3"/>
      <c r="D828" s="3"/>
      <c r="E828" s="3"/>
    </row>
    <row r="829" spans="2:5" s="2" customFormat="1">
      <c r="B829" s="3"/>
      <c r="C829" s="3"/>
      <c r="D829" s="3"/>
      <c r="E829" s="3"/>
    </row>
    <row r="830" spans="2:5" s="2" customFormat="1">
      <c r="B830" s="3"/>
      <c r="C830" s="3"/>
      <c r="D830" s="3"/>
      <c r="E830" s="3"/>
    </row>
    <row r="831" spans="2:5" s="2" customFormat="1">
      <c r="B831" s="3"/>
      <c r="C831" s="3"/>
      <c r="D831" s="3"/>
      <c r="E831" s="3"/>
    </row>
    <row r="832" spans="2:5" s="2" customFormat="1">
      <c r="B832" s="3"/>
      <c r="C832" s="3"/>
      <c r="D832" s="3"/>
      <c r="E832" s="3"/>
    </row>
    <row r="833" spans="2:5" s="2" customFormat="1">
      <c r="B833" s="3"/>
      <c r="C833" s="3"/>
      <c r="D833" s="3"/>
      <c r="E833" s="3"/>
    </row>
    <row r="834" spans="2:5" s="2" customFormat="1">
      <c r="B834" s="3"/>
      <c r="C834" s="3"/>
      <c r="D834" s="3"/>
      <c r="E834" s="3"/>
    </row>
    <row r="835" spans="2:5" s="2" customFormat="1">
      <c r="B835" s="3"/>
      <c r="C835" s="3"/>
      <c r="D835" s="3"/>
      <c r="E835" s="3"/>
    </row>
    <row r="836" spans="2:5" s="2" customFormat="1">
      <c r="B836" s="3"/>
      <c r="C836" s="3"/>
      <c r="D836" s="3"/>
      <c r="E836" s="3"/>
    </row>
    <row r="837" spans="2:5" s="2" customFormat="1">
      <c r="B837" s="3"/>
      <c r="C837" s="3"/>
      <c r="D837" s="3"/>
      <c r="E837" s="3"/>
    </row>
    <row r="838" spans="2:5" s="2" customFormat="1">
      <c r="B838" s="3"/>
      <c r="C838" s="3"/>
      <c r="D838" s="3"/>
      <c r="E838" s="3"/>
    </row>
    <row r="839" spans="2:5" s="2" customFormat="1">
      <c r="B839" s="3"/>
      <c r="C839" s="3"/>
      <c r="D839" s="3"/>
      <c r="E839" s="3"/>
    </row>
    <row r="840" spans="2:5" s="2" customFormat="1">
      <c r="B840" s="3"/>
      <c r="C840" s="3"/>
      <c r="D840" s="3"/>
      <c r="E840" s="3"/>
    </row>
    <row r="841" spans="2:5" s="2" customFormat="1">
      <c r="B841" s="3"/>
      <c r="C841" s="3"/>
      <c r="D841" s="3"/>
      <c r="E841" s="3"/>
    </row>
    <row r="842" spans="2:5" s="2" customFormat="1">
      <c r="B842" s="3"/>
      <c r="C842" s="3"/>
      <c r="D842" s="3"/>
      <c r="E842" s="3"/>
    </row>
    <row r="843" spans="2:5" s="2" customFormat="1">
      <c r="B843" s="3"/>
      <c r="C843" s="3"/>
      <c r="D843" s="3"/>
      <c r="E843" s="3"/>
    </row>
    <row r="844" spans="2:5" s="2" customFormat="1">
      <c r="B844" s="3"/>
      <c r="C844" s="3"/>
      <c r="D844" s="3"/>
      <c r="E844" s="3"/>
    </row>
    <row r="845" spans="2:5" s="2" customFormat="1">
      <c r="B845" s="3"/>
      <c r="C845" s="3"/>
      <c r="D845" s="3"/>
      <c r="E845" s="3"/>
    </row>
    <row r="846" spans="2:5" s="2" customFormat="1">
      <c r="B846" s="3"/>
      <c r="C846" s="3"/>
      <c r="D846" s="3"/>
      <c r="E846" s="3"/>
    </row>
    <row r="847" spans="2:5" s="2" customFormat="1">
      <c r="B847" s="3"/>
      <c r="C847" s="3"/>
      <c r="D847" s="3"/>
      <c r="E847" s="3"/>
    </row>
    <row r="848" spans="2:5" s="2" customFormat="1">
      <c r="B848" s="3"/>
      <c r="C848" s="3"/>
      <c r="D848" s="3"/>
      <c r="E848" s="3"/>
    </row>
    <row r="849" spans="2:5" s="2" customFormat="1">
      <c r="B849" s="3"/>
      <c r="C849" s="3"/>
      <c r="D849" s="3"/>
      <c r="E849" s="3"/>
    </row>
    <row r="850" spans="2:5" s="2" customFormat="1">
      <c r="B850" s="3"/>
      <c r="C850" s="3"/>
      <c r="D850" s="3"/>
      <c r="E850" s="3"/>
    </row>
    <row r="851" spans="2:5" s="2" customFormat="1">
      <c r="B851" s="3"/>
      <c r="C851" s="3"/>
      <c r="D851" s="3"/>
      <c r="E851" s="3"/>
    </row>
    <row r="852" spans="2:5" s="2" customFormat="1">
      <c r="B852" s="3"/>
      <c r="C852" s="3"/>
      <c r="D852" s="3"/>
      <c r="E852" s="3"/>
    </row>
    <row r="853" spans="2:5" s="2" customFormat="1">
      <c r="B853" s="3"/>
      <c r="C853" s="3"/>
      <c r="D853" s="3"/>
      <c r="E853" s="3"/>
    </row>
    <row r="854" spans="2:5" s="2" customFormat="1">
      <c r="B854" s="3"/>
      <c r="C854" s="3"/>
      <c r="D854" s="3"/>
      <c r="E854" s="3"/>
    </row>
    <row r="855" spans="2:5" s="2" customFormat="1">
      <c r="B855" s="3"/>
      <c r="C855" s="3"/>
      <c r="D855" s="3"/>
      <c r="E855" s="3"/>
    </row>
    <row r="856" spans="2:5" s="2" customFormat="1">
      <c r="B856" s="3"/>
      <c r="C856" s="3"/>
      <c r="D856" s="3"/>
      <c r="E856" s="3"/>
    </row>
    <row r="857" spans="2:5" s="2" customFormat="1">
      <c r="B857" s="3"/>
      <c r="C857" s="3"/>
      <c r="D857" s="3"/>
      <c r="E857" s="3"/>
    </row>
    <row r="858" spans="2:5" s="2" customFormat="1">
      <c r="B858" s="3"/>
      <c r="C858" s="3"/>
      <c r="D858" s="3"/>
      <c r="E858" s="3"/>
    </row>
    <row r="859" spans="2:5" s="2" customFormat="1">
      <c r="B859" s="3"/>
      <c r="C859" s="3"/>
      <c r="D859" s="3"/>
      <c r="E859" s="3"/>
    </row>
    <row r="860" spans="2:5" s="2" customFormat="1">
      <c r="B860" s="3"/>
      <c r="C860" s="3"/>
      <c r="D860" s="3"/>
      <c r="E860" s="3"/>
    </row>
    <row r="861" spans="2:5" s="2" customFormat="1">
      <c r="B861" s="3"/>
      <c r="C861" s="3"/>
      <c r="D861" s="3"/>
      <c r="E861" s="3"/>
    </row>
    <row r="862" spans="2:5" s="2" customFormat="1">
      <c r="B862" s="3"/>
      <c r="C862" s="3"/>
      <c r="D862" s="3"/>
      <c r="E862" s="3"/>
    </row>
    <row r="863" spans="2:5" s="2" customFormat="1">
      <c r="B863" s="3"/>
      <c r="C863" s="3"/>
      <c r="D863" s="3"/>
      <c r="E863" s="3"/>
    </row>
    <row r="864" spans="2:5" s="2" customFormat="1">
      <c r="B864" s="3"/>
      <c r="C864" s="3"/>
      <c r="D864" s="3"/>
      <c r="E864" s="3"/>
    </row>
    <row r="865" spans="2:5" s="2" customFormat="1">
      <c r="B865" s="3"/>
      <c r="C865" s="3"/>
      <c r="D865" s="3"/>
      <c r="E865" s="3"/>
    </row>
    <row r="866" spans="2:5" s="2" customFormat="1">
      <c r="B866" s="3"/>
      <c r="C866" s="3"/>
      <c r="D866" s="3"/>
      <c r="E866" s="3"/>
    </row>
    <row r="867" spans="2:5" s="2" customFormat="1">
      <c r="B867" s="3"/>
      <c r="C867" s="3"/>
      <c r="D867" s="3"/>
      <c r="E867" s="3"/>
    </row>
    <row r="868" spans="2:5" s="2" customFormat="1">
      <c r="B868" s="3"/>
      <c r="C868" s="3"/>
      <c r="D868" s="3"/>
      <c r="E868" s="3"/>
    </row>
    <row r="869" spans="2:5" s="2" customFormat="1">
      <c r="B869" s="3"/>
      <c r="C869" s="3"/>
      <c r="D869" s="3"/>
      <c r="E869" s="3"/>
    </row>
    <row r="870" spans="2:5" s="2" customFormat="1">
      <c r="B870" s="3"/>
      <c r="C870" s="3"/>
      <c r="D870" s="3"/>
      <c r="E870" s="3"/>
    </row>
    <row r="871" spans="2:5" s="2" customFormat="1">
      <c r="B871" s="3"/>
      <c r="C871" s="3"/>
      <c r="D871" s="3"/>
      <c r="E871" s="3"/>
    </row>
    <row r="872" spans="2:5" s="2" customFormat="1">
      <c r="B872" s="3"/>
      <c r="C872" s="3"/>
      <c r="D872" s="3"/>
      <c r="E872" s="3"/>
    </row>
    <row r="873" spans="2:5" s="2" customFormat="1">
      <c r="B873" s="3"/>
      <c r="C873" s="3"/>
      <c r="D873" s="3"/>
      <c r="E873" s="3"/>
    </row>
    <row r="874" spans="2:5" s="2" customFormat="1">
      <c r="B874" s="3"/>
      <c r="C874" s="3"/>
      <c r="D874" s="3"/>
      <c r="E874" s="3"/>
    </row>
    <row r="875" spans="2:5" s="2" customFormat="1">
      <c r="B875" s="3"/>
      <c r="C875" s="3"/>
      <c r="D875" s="3"/>
      <c r="E875" s="3"/>
    </row>
    <row r="876" spans="2:5" s="2" customFormat="1">
      <c r="B876" s="3"/>
      <c r="C876" s="3"/>
      <c r="D876" s="3"/>
      <c r="E876" s="3"/>
    </row>
    <row r="877" spans="2:5" s="2" customFormat="1">
      <c r="B877" s="3"/>
      <c r="C877" s="3"/>
      <c r="D877" s="3"/>
      <c r="E877" s="3"/>
    </row>
    <row r="878" spans="2:5" s="2" customFormat="1">
      <c r="B878" s="3"/>
      <c r="C878" s="3"/>
      <c r="D878" s="3"/>
      <c r="E878" s="3"/>
    </row>
    <row r="879" spans="2:5" s="2" customFormat="1">
      <c r="B879" s="3"/>
      <c r="C879" s="3"/>
      <c r="D879" s="3"/>
      <c r="E879" s="3"/>
    </row>
    <row r="880" spans="2:5" s="2" customFormat="1">
      <c r="B880" s="3"/>
      <c r="C880" s="3"/>
      <c r="D880" s="3"/>
      <c r="E880" s="3"/>
    </row>
    <row r="881" spans="2:5" s="2" customFormat="1">
      <c r="B881" s="3"/>
      <c r="C881" s="3"/>
      <c r="D881" s="3"/>
      <c r="E881" s="3"/>
    </row>
    <row r="882" spans="2:5" s="2" customFormat="1">
      <c r="B882" s="3"/>
      <c r="C882" s="3"/>
      <c r="D882" s="3"/>
      <c r="E882" s="3"/>
    </row>
    <row r="883" spans="2:5" s="2" customFormat="1">
      <c r="B883" s="3"/>
      <c r="C883" s="3"/>
      <c r="D883" s="3"/>
      <c r="E883" s="3"/>
    </row>
    <row r="884" spans="2:5" s="2" customFormat="1">
      <c r="B884" s="3"/>
      <c r="C884" s="3"/>
      <c r="D884" s="3"/>
      <c r="E884" s="3"/>
    </row>
    <row r="885" spans="2:5" s="2" customFormat="1">
      <c r="B885" s="3"/>
      <c r="C885" s="3"/>
      <c r="D885" s="3"/>
      <c r="E885" s="3"/>
    </row>
    <row r="886" spans="2:5" s="2" customFormat="1">
      <c r="B886" s="3"/>
      <c r="C886" s="3"/>
      <c r="D886" s="3"/>
      <c r="E886" s="3"/>
    </row>
    <row r="887" spans="2:5" s="2" customFormat="1">
      <c r="B887" s="3"/>
      <c r="C887" s="3"/>
      <c r="D887" s="3"/>
      <c r="E887" s="3"/>
    </row>
    <row r="888" spans="2:5" s="2" customFormat="1">
      <c r="B888" s="3"/>
      <c r="C888" s="3"/>
      <c r="D888" s="3"/>
      <c r="E888" s="3"/>
    </row>
    <row r="889" spans="2:5" s="2" customFormat="1">
      <c r="B889" s="3"/>
      <c r="C889" s="3"/>
      <c r="D889" s="3"/>
      <c r="E889" s="3"/>
    </row>
    <row r="890" spans="2:5" s="2" customFormat="1">
      <c r="B890" s="3"/>
      <c r="C890" s="3"/>
      <c r="D890" s="3"/>
      <c r="E890" s="3"/>
    </row>
    <row r="891" spans="2:5" s="2" customFormat="1">
      <c r="B891" s="3"/>
      <c r="C891" s="3"/>
      <c r="D891" s="3"/>
      <c r="E891" s="3"/>
    </row>
    <row r="892" spans="2:5" s="2" customFormat="1">
      <c r="B892" s="3"/>
      <c r="C892" s="3"/>
      <c r="D892" s="3"/>
      <c r="E892" s="3"/>
    </row>
    <row r="893" spans="2:5" s="2" customFormat="1">
      <c r="B893" s="3"/>
      <c r="C893" s="3"/>
      <c r="D893" s="3"/>
      <c r="E893" s="3"/>
    </row>
    <row r="894" spans="2:5" s="2" customFormat="1">
      <c r="B894" s="3"/>
      <c r="C894" s="3"/>
      <c r="D894" s="3"/>
      <c r="E894" s="3"/>
    </row>
    <row r="895" spans="2:5" s="2" customFormat="1">
      <c r="B895" s="3"/>
      <c r="C895" s="3"/>
      <c r="D895" s="3"/>
      <c r="E895" s="3"/>
    </row>
    <row r="896" spans="2:5" s="2" customFormat="1">
      <c r="B896" s="3"/>
      <c r="C896" s="3"/>
      <c r="D896" s="3"/>
      <c r="E896" s="3"/>
    </row>
    <row r="897" spans="2:5" s="2" customFormat="1">
      <c r="B897" s="3"/>
      <c r="C897" s="3"/>
      <c r="D897" s="3"/>
      <c r="E897" s="3"/>
    </row>
    <row r="898" spans="2:5" s="2" customFormat="1">
      <c r="B898" s="3"/>
      <c r="C898" s="3"/>
      <c r="D898" s="3"/>
      <c r="E898" s="3"/>
    </row>
    <row r="899" spans="2:5" s="2" customFormat="1">
      <c r="B899" s="3"/>
      <c r="C899" s="3"/>
      <c r="D899" s="3"/>
      <c r="E899" s="3"/>
    </row>
    <row r="900" spans="2:5" s="2" customFormat="1">
      <c r="B900" s="3"/>
      <c r="C900" s="3"/>
      <c r="D900" s="3"/>
      <c r="E900" s="3"/>
    </row>
    <row r="901" spans="2:5" s="2" customFormat="1">
      <c r="B901" s="3"/>
      <c r="C901" s="3"/>
      <c r="D901" s="3"/>
      <c r="E901" s="3"/>
    </row>
    <row r="902" spans="2:5" s="2" customFormat="1">
      <c r="B902" s="3"/>
      <c r="C902" s="3"/>
      <c r="D902" s="3"/>
      <c r="E902" s="3"/>
    </row>
    <row r="903" spans="2:5" s="2" customFormat="1">
      <c r="B903" s="3"/>
      <c r="C903" s="3"/>
      <c r="D903" s="3"/>
      <c r="E903" s="3"/>
    </row>
    <row r="904" spans="2:5" s="2" customFormat="1">
      <c r="B904" s="3"/>
      <c r="C904" s="3"/>
      <c r="D904" s="3"/>
      <c r="E904" s="3"/>
    </row>
    <row r="905" spans="2:5" s="2" customFormat="1">
      <c r="B905" s="3"/>
      <c r="C905" s="3"/>
      <c r="D905" s="3"/>
      <c r="E905" s="3"/>
    </row>
    <row r="906" spans="2:5" s="2" customFormat="1">
      <c r="B906" s="3"/>
      <c r="C906" s="3"/>
      <c r="D906" s="3"/>
      <c r="E906" s="3"/>
    </row>
    <row r="907" spans="2:5" s="2" customFormat="1">
      <c r="B907" s="3"/>
      <c r="C907" s="3"/>
      <c r="D907" s="3"/>
      <c r="E907" s="3"/>
    </row>
    <row r="908" spans="2:5" s="2" customFormat="1">
      <c r="B908" s="3"/>
      <c r="C908" s="3"/>
      <c r="D908" s="3"/>
      <c r="E908" s="3"/>
    </row>
    <row r="909" spans="2:5" s="2" customFormat="1">
      <c r="B909" s="3"/>
      <c r="C909" s="3"/>
      <c r="D909" s="3"/>
      <c r="E909" s="3"/>
    </row>
    <row r="910" spans="2:5" s="2" customFormat="1">
      <c r="B910" s="3"/>
      <c r="C910" s="3"/>
      <c r="D910" s="3"/>
      <c r="E910" s="3"/>
    </row>
    <row r="911" spans="2:5" s="2" customFormat="1">
      <c r="B911" s="3"/>
      <c r="C911" s="3"/>
      <c r="D911" s="3"/>
      <c r="E911" s="3"/>
    </row>
    <row r="912" spans="2:5" s="2" customFormat="1">
      <c r="B912" s="3"/>
      <c r="C912" s="3"/>
      <c r="D912" s="3"/>
      <c r="E912" s="3"/>
    </row>
    <row r="913" spans="2:5" s="2" customFormat="1">
      <c r="B913" s="3"/>
      <c r="C913" s="3"/>
      <c r="D913" s="3"/>
      <c r="E913" s="3"/>
    </row>
    <row r="914" spans="2:5" s="2" customFormat="1">
      <c r="B914" s="3"/>
      <c r="C914" s="3"/>
      <c r="D914" s="3"/>
      <c r="E914" s="3"/>
    </row>
    <row r="915" spans="2:5" s="2" customFormat="1">
      <c r="B915" s="3"/>
      <c r="C915" s="3"/>
      <c r="D915" s="3"/>
      <c r="E915" s="3"/>
    </row>
    <row r="916" spans="2:5" s="2" customFormat="1">
      <c r="B916" s="3"/>
      <c r="C916" s="3"/>
      <c r="D916" s="3"/>
      <c r="E916" s="3"/>
    </row>
    <row r="917" spans="2:5" s="2" customFormat="1">
      <c r="B917" s="3"/>
      <c r="C917" s="3"/>
      <c r="D917" s="3"/>
      <c r="E917" s="3"/>
    </row>
    <row r="918" spans="2:5" s="2" customFormat="1">
      <c r="B918" s="3"/>
      <c r="C918" s="3"/>
      <c r="D918" s="3"/>
      <c r="E918" s="3"/>
    </row>
    <row r="919" spans="2:5" s="2" customFormat="1">
      <c r="B919" s="3"/>
      <c r="C919" s="3"/>
      <c r="D919" s="3"/>
      <c r="E919" s="3"/>
    </row>
    <row r="920" spans="2:5" s="2" customFormat="1">
      <c r="B920" s="3"/>
      <c r="C920" s="3"/>
      <c r="D920" s="3"/>
      <c r="E920" s="3"/>
    </row>
    <row r="921" spans="2:5" s="2" customFormat="1">
      <c r="B921" s="3"/>
      <c r="C921" s="3"/>
      <c r="D921" s="3"/>
      <c r="E921" s="3"/>
    </row>
    <row r="922" spans="2:5" s="2" customFormat="1">
      <c r="B922" s="3"/>
      <c r="C922" s="3"/>
      <c r="D922" s="3"/>
      <c r="E922" s="3"/>
    </row>
    <row r="923" spans="2:5" s="2" customFormat="1">
      <c r="B923" s="3"/>
      <c r="C923" s="3"/>
      <c r="D923" s="3"/>
      <c r="E923" s="3"/>
    </row>
    <row r="924" spans="2:5" s="2" customFormat="1">
      <c r="B924" s="3"/>
      <c r="C924" s="3"/>
      <c r="D924" s="3"/>
      <c r="E924" s="3"/>
    </row>
    <row r="925" spans="2:5" s="2" customFormat="1">
      <c r="B925" s="3"/>
      <c r="C925" s="3"/>
      <c r="D925" s="3"/>
      <c r="E925" s="3"/>
    </row>
    <row r="926" spans="2:5" s="2" customFormat="1">
      <c r="B926" s="3"/>
      <c r="C926" s="3"/>
      <c r="D926" s="3"/>
      <c r="E926" s="3"/>
    </row>
    <row r="927" spans="2:5" s="2" customFormat="1">
      <c r="B927" s="3"/>
      <c r="C927" s="3"/>
      <c r="D927" s="3"/>
      <c r="E927" s="3"/>
    </row>
    <row r="928" spans="2:5" s="2" customFormat="1">
      <c r="B928" s="3"/>
      <c r="C928" s="3"/>
      <c r="D928" s="3"/>
      <c r="E928" s="3"/>
    </row>
    <row r="929" spans="2:5" s="2" customFormat="1">
      <c r="B929" s="3"/>
      <c r="C929" s="3"/>
      <c r="D929" s="3"/>
      <c r="E929" s="3"/>
    </row>
    <row r="930" spans="2:5" s="2" customFormat="1">
      <c r="B930" s="3"/>
      <c r="C930" s="3"/>
      <c r="D930" s="3"/>
      <c r="E930" s="3"/>
    </row>
    <row r="931" spans="2:5" s="2" customFormat="1">
      <c r="B931" s="3"/>
      <c r="C931" s="3"/>
      <c r="D931" s="3"/>
      <c r="E931" s="3"/>
    </row>
    <row r="932" spans="2:5" s="2" customFormat="1">
      <c r="B932" s="3"/>
      <c r="C932" s="3"/>
      <c r="D932" s="3"/>
      <c r="E932" s="3"/>
    </row>
    <row r="933" spans="2:5" s="2" customFormat="1">
      <c r="B933" s="3"/>
      <c r="C933" s="3"/>
      <c r="D933" s="3"/>
      <c r="E933" s="3"/>
    </row>
    <row r="934" spans="2:5" s="2" customFormat="1">
      <c r="B934" s="3"/>
      <c r="C934" s="3"/>
      <c r="D934" s="3"/>
      <c r="E934" s="3"/>
    </row>
    <row r="935" spans="2:5" s="2" customFormat="1">
      <c r="B935" s="3"/>
      <c r="C935" s="3"/>
      <c r="D935" s="3"/>
      <c r="E935" s="3"/>
    </row>
    <row r="936" spans="2:5" s="2" customFormat="1">
      <c r="B936" s="3"/>
      <c r="C936" s="3"/>
      <c r="D936" s="3"/>
      <c r="E936" s="3"/>
    </row>
    <row r="937" spans="2:5" s="2" customFormat="1">
      <c r="B937" s="3"/>
      <c r="C937" s="3"/>
      <c r="D937" s="3"/>
      <c r="E937" s="3"/>
    </row>
    <row r="938" spans="2:5" s="2" customFormat="1">
      <c r="B938" s="3"/>
      <c r="C938" s="3"/>
      <c r="D938" s="3"/>
      <c r="E938" s="3"/>
    </row>
    <row r="939" spans="2:5" s="2" customFormat="1">
      <c r="B939" s="3"/>
      <c r="C939" s="3"/>
      <c r="D939" s="3"/>
      <c r="E939" s="3"/>
    </row>
    <row r="940" spans="2:5" s="2" customFormat="1">
      <c r="B940" s="3"/>
      <c r="C940" s="3"/>
      <c r="D940" s="3"/>
      <c r="E940" s="3"/>
    </row>
    <row r="941" spans="2:5" s="2" customFormat="1">
      <c r="B941" s="3"/>
      <c r="C941" s="3"/>
      <c r="D941" s="3"/>
      <c r="E941" s="3"/>
    </row>
    <row r="942" spans="2:5" s="2" customFormat="1">
      <c r="B942" s="3"/>
      <c r="C942" s="3"/>
      <c r="D942" s="3"/>
      <c r="E942" s="3"/>
    </row>
    <row r="943" spans="2:5" s="2" customFormat="1">
      <c r="B943" s="3"/>
      <c r="C943" s="3"/>
      <c r="D943" s="3"/>
      <c r="E943" s="3"/>
    </row>
    <row r="944" spans="2:5" s="2" customFormat="1">
      <c r="B944" s="3"/>
      <c r="C944" s="3"/>
      <c r="D944" s="3"/>
      <c r="E944" s="3"/>
    </row>
    <row r="945" spans="2:5" s="2" customFormat="1">
      <c r="B945" s="3"/>
      <c r="C945" s="3"/>
      <c r="D945" s="3"/>
      <c r="E945" s="3"/>
    </row>
    <row r="946" spans="2:5" s="2" customFormat="1">
      <c r="B946" s="3"/>
      <c r="C946" s="3"/>
      <c r="D946" s="3"/>
      <c r="E946" s="3"/>
    </row>
    <row r="947" spans="2:5" s="2" customFormat="1">
      <c r="B947" s="3"/>
      <c r="C947" s="3"/>
      <c r="D947" s="3"/>
      <c r="E947" s="3"/>
    </row>
    <row r="948" spans="2:5" s="2" customFormat="1">
      <c r="B948" s="3"/>
      <c r="C948" s="3"/>
      <c r="D948" s="3"/>
      <c r="E948" s="3"/>
    </row>
    <row r="949" spans="2:5" s="2" customFormat="1">
      <c r="B949" s="3"/>
      <c r="C949" s="3"/>
      <c r="D949" s="3"/>
      <c r="E949" s="3"/>
    </row>
    <row r="950" spans="2:5" s="2" customFormat="1">
      <c r="B950" s="3"/>
      <c r="C950" s="3"/>
      <c r="D950" s="3"/>
      <c r="E950" s="3"/>
    </row>
    <row r="951" spans="2:5" s="2" customFormat="1">
      <c r="B951" s="3"/>
      <c r="C951" s="3"/>
      <c r="D951" s="3"/>
      <c r="E951" s="3"/>
    </row>
    <row r="952" spans="2:5" s="2" customFormat="1">
      <c r="B952" s="3"/>
      <c r="C952" s="3"/>
      <c r="D952" s="3"/>
      <c r="E952" s="3"/>
    </row>
    <row r="953" spans="2:5" s="2" customFormat="1">
      <c r="B953" s="3"/>
      <c r="C953" s="3"/>
      <c r="D953" s="3"/>
      <c r="E953" s="3"/>
    </row>
    <row r="954" spans="2:5" s="2" customFormat="1">
      <c r="B954" s="3"/>
      <c r="C954" s="3"/>
      <c r="D954" s="3"/>
      <c r="E954" s="3"/>
    </row>
    <row r="955" spans="2:5" s="2" customFormat="1">
      <c r="B955" s="3"/>
      <c r="C955" s="3"/>
      <c r="D955" s="3"/>
      <c r="E955" s="3"/>
    </row>
    <row r="956" spans="2:5" s="2" customFormat="1">
      <c r="B956" s="3"/>
      <c r="C956" s="3"/>
      <c r="D956" s="3"/>
      <c r="E956" s="3"/>
    </row>
    <row r="957" spans="2:5" s="2" customFormat="1">
      <c r="B957" s="3"/>
      <c r="C957" s="3"/>
      <c r="D957" s="3"/>
      <c r="E957" s="3"/>
    </row>
    <row r="958" spans="2:5" s="2" customFormat="1">
      <c r="B958" s="3"/>
      <c r="C958" s="3"/>
      <c r="D958" s="3"/>
      <c r="E958" s="3"/>
    </row>
    <row r="959" spans="2:5" s="2" customFormat="1">
      <c r="B959" s="3"/>
      <c r="C959" s="3"/>
      <c r="D959" s="3"/>
      <c r="E959" s="3"/>
    </row>
    <row r="960" spans="2:5" s="2" customFormat="1">
      <c r="B960" s="3"/>
      <c r="C960" s="3"/>
      <c r="D960" s="3"/>
      <c r="E960" s="3"/>
    </row>
    <row r="961" spans="2:5" s="2" customFormat="1">
      <c r="B961" s="3"/>
      <c r="C961" s="3"/>
      <c r="D961" s="3"/>
      <c r="E961" s="3"/>
    </row>
    <row r="962" spans="2:5" s="2" customFormat="1">
      <c r="B962" s="3"/>
      <c r="C962" s="3"/>
      <c r="D962" s="3"/>
      <c r="E962" s="3"/>
    </row>
    <row r="963" spans="2:5" s="2" customFormat="1">
      <c r="B963" s="3"/>
      <c r="C963" s="3"/>
      <c r="D963" s="3"/>
      <c r="E963" s="3"/>
    </row>
    <row r="964" spans="2:5" s="2" customFormat="1">
      <c r="B964" s="3"/>
      <c r="C964" s="3"/>
      <c r="D964" s="3"/>
      <c r="E964" s="3"/>
    </row>
    <row r="965" spans="2:5" s="2" customFormat="1">
      <c r="B965" s="3"/>
      <c r="C965" s="3"/>
      <c r="D965" s="3"/>
      <c r="E965" s="3"/>
    </row>
    <row r="966" spans="2:5" s="2" customFormat="1">
      <c r="B966" s="3"/>
      <c r="C966" s="3"/>
      <c r="D966" s="3"/>
      <c r="E966" s="3"/>
    </row>
    <row r="967" spans="2:5" s="2" customFormat="1">
      <c r="B967" s="3"/>
      <c r="C967" s="3"/>
      <c r="D967" s="3"/>
      <c r="E967" s="3"/>
    </row>
    <row r="968" spans="2:5" s="2" customFormat="1">
      <c r="B968" s="3"/>
      <c r="C968" s="3"/>
      <c r="D968" s="3"/>
      <c r="E968" s="3"/>
    </row>
    <row r="969" spans="2:5" s="2" customFormat="1">
      <c r="B969" s="3"/>
      <c r="C969" s="3"/>
      <c r="D969" s="3"/>
      <c r="E969" s="3"/>
    </row>
    <row r="970" spans="2:5" s="2" customFormat="1">
      <c r="B970" s="3"/>
      <c r="C970" s="3"/>
      <c r="D970" s="3"/>
      <c r="E970" s="3"/>
    </row>
    <row r="971" spans="2:5" s="2" customFormat="1">
      <c r="B971" s="3"/>
      <c r="C971" s="3"/>
      <c r="D971" s="3"/>
      <c r="E971" s="3"/>
    </row>
    <row r="972" spans="2:5" s="2" customFormat="1">
      <c r="B972" s="3"/>
      <c r="C972" s="3"/>
      <c r="D972" s="3"/>
      <c r="E972" s="3"/>
    </row>
    <row r="973" spans="2:5" s="2" customFormat="1">
      <c r="B973" s="3"/>
      <c r="C973" s="3"/>
      <c r="D973" s="3"/>
      <c r="E973" s="3"/>
    </row>
    <row r="974" spans="2:5" s="2" customFormat="1">
      <c r="B974" s="3"/>
      <c r="C974" s="3"/>
      <c r="D974" s="3"/>
      <c r="E974" s="3"/>
    </row>
    <row r="975" spans="2:5" s="2" customFormat="1">
      <c r="B975" s="3"/>
      <c r="C975" s="3"/>
      <c r="D975" s="3"/>
      <c r="E975" s="3"/>
    </row>
    <row r="976" spans="2:5" s="2" customFormat="1">
      <c r="B976" s="3"/>
      <c r="C976" s="3"/>
      <c r="D976" s="3"/>
      <c r="E976" s="3"/>
    </row>
    <row r="977" spans="2:5" s="2" customFormat="1">
      <c r="B977" s="3"/>
      <c r="C977" s="3"/>
      <c r="D977" s="3"/>
      <c r="E977" s="3"/>
    </row>
    <row r="978" spans="2:5" s="2" customFormat="1">
      <c r="B978" s="3"/>
      <c r="C978" s="3"/>
      <c r="D978" s="3"/>
      <c r="E978" s="3"/>
    </row>
    <row r="979" spans="2:5" s="2" customFormat="1">
      <c r="B979" s="3"/>
      <c r="C979" s="3"/>
      <c r="D979" s="3"/>
      <c r="E979" s="3"/>
    </row>
    <row r="980" spans="2:5" s="2" customFormat="1">
      <c r="B980" s="3"/>
      <c r="C980" s="3"/>
      <c r="D980" s="3"/>
      <c r="E980" s="3"/>
    </row>
    <row r="981" spans="2:5" s="2" customFormat="1">
      <c r="B981" s="3"/>
      <c r="C981" s="3"/>
      <c r="D981" s="3"/>
      <c r="E981" s="3"/>
    </row>
    <row r="982" spans="2:5" s="2" customFormat="1">
      <c r="B982" s="3"/>
      <c r="C982" s="3"/>
      <c r="D982" s="3"/>
      <c r="E982" s="3"/>
    </row>
    <row r="983" spans="2:5" s="2" customFormat="1">
      <c r="B983" s="3"/>
      <c r="C983" s="3"/>
      <c r="D983" s="3"/>
      <c r="E983" s="3"/>
    </row>
    <row r="984" spans="2:5" s="2" customFormat="1">
      <c r="B984" s="3"/>
      <c r="C984" s="3"/>
      <c r="D984" s="3"/>
      <c r="E984" s="3"/>
    </row>
    <row r="985" spans="2:5" s="2" customFormat="1">
      <c r="B985" s="3"/>
      <c r="C985" s="3"/>
      <c r="D985" s="3"/>
      <c r="E985" s="3"/>
    </row>
    <row r="986" spans="2:5" s="2" customFormat="1">
      <c r="B986" s="3"/>
      <c r="C986" s="3"/>
      <c r="D986" s="3"/>
      <c r="E986" s="3"/>
    </row>
    <row r="987" spans="2:5" s="2" customFormat="1">
      <c r="B987" s="3"/>
      <c r="C987" s="3"/>
      <c r="D987" s="3"/>
      <c r="E987" s="3"/>
    </row>
    <row r="988" spans="2:5" s="2" customFormat="1">
      <c r="B988" s="3"/>
      <c r="C988" s="3"/>
      <c r="D988" s="3"/>
      <c r="E988" s="3"/>
    </row>
    <row r="989" spans="2:5" s="2" customFormat="1">
      <c r="B989" s="3"/>
      <c r="C989" s="3"/>
      <c r="D989" s="3"/>
      <c r="E989" s="3"/>
    </row>
    <row r="990" spans="2:5" s="2" customFormat="1">
      <c r="B990" s="3"/>
      <c r="C990" s="3"/>
      <c r="D990" s="3"/>
      <c r="E990" s="3"/>
    </row>
    <row r="991" spans="2:5" s="2" customFormat="1">
      <c r="B991" s="3"/>
      <c r="C991" s="3"/>
      <c r="D991" s="3"/>
      <c r="E991" s="3"/>
    </row>
    <row r="992" spans="2:5" s="2" customFormat="1">
      <c r="B992" s="3"/>
      <c r="C992" s="3"/>
      <c r="D992" s="3"/>
      <c r="E992" s="3"/>
    </row>
    <row r="993" spans="2:5" s="2" customFormat="1">
      <c r="B993" s="3"/>
      <c r="C993" s="3"/>
      <c r="D993" s="3"/>
      <c r="E993" s="3"/>
    </row>
    <row r="994" spans="2:5" s="2" customFormat="1">
      <c r="B994" s="3"/>
      <c r="C994" s="3"/>
      <c r="D994" s="3"/>
      <c r="E994" s="3"/>
    </row>
    <row r="995" spans="2:5" s="2" customFormat="1">
      <c r="B995" s="3"/>
      <c r="C995" s="3"/>
      <c r="D995" s="3"/>
      <c r="E995" s="3"/>
    </row>
    <row r="996" spans="2:5" s="2" customFormat="1">
      <c r="B996" s="3"/>
      <c r="C996" s="3"/>
      <c r="D996" s="3"/>
      <c r="E996" s="3"/>
    </row>
    <row r="997" spans="2:5" s="2" customFormat="1">
      <c r="B997" s="3"/>
      <c r="C997" s="3"/>
      <c r="D997" s="3"/>
      <c r="E997" s="3"/>
    </row>
    <row r="998" spans="2:5" s="2" customFormat="1">
      <c r="B998" s="3"/>
      <c r="C998" s="3"/>
      <c r="D998" s="3"/>
      <c r="E998" s="3"/>
    </row>
    <row r="999" spans="2:5" s="2" customFormat="1">
      <c r="B999" s="3"/>
      <c r="C999" s="3"/>
      <c r="D999" s="3"/>
      <c r="E999" s="3"/>
    </row>
    <row r="1000" spans="2:5" s="2" customFormat="1">
      <c r="B1000" s="3"/>
      <c r="C1000" s="3"/>
      <c r="D1000" s="3"/>
      <c r="E1000" s="3"/>
    </row>
    <row r="1001" spans="2:5" s="2" customFormat="1">
      <c r="B1001" s="3"/>
      <c r="C1001" s="3"/>
      <c r="D1001" s="3"/>
      <c r="E1001" s="3"/>
    </row>
    <row r="1002" spans="2:5" s="2" customFormat="1">
      <c r="B1002" s="3"/>
      <c r="C1002" s="3"/>
      <c r="D1002" s="3"/>
      <c r="E1002" s="3"/>
    </row>
    <row r="1003" spans="2:5" s="2" customFormat="1">
      <c r="B1003" s="3"/>
      <c r="C1003" s="3"/>
      <c r="D1003" s="3"/>
      <c r="E1003" s="3"/>
    </row>
    <row r="1004" spans="2:5" s="2" customFormat="1">
      <c r="B1004" s="3"/>
      <c r="C1004" s="3"/>
      <c r="D1004" s="3"/>
      <c r="E1004" s="3"/>
    </row>
    <row r="1005" spans="2:5" s="2" customFormat="1">
      <c r="B1005" s="3"/>
      <c r="C1005" s="3"/>
      <c r="D1005" s="3"/>
      <c r="E1005" s="3"/>
    </row>
    <row r="1006" spans="2:5" s="2" customFormat="1">
      <c r="B1006" s="3"/>
      <c r="C1006" s="3"/>
      <c r="D1006" s="3"/>
      <c r="E1006" s="3"/>
    </row>
    <row r="1007" spans="2:5" s="2" customFormat="1">
      <c r="B1007" s="3"/>
      <c r="C1007" s="3"/>
      <c r="D1007" s="3"/>
      <c r="E1007" s="3"/>
    </row>
    <row r="1008" spans="2:5" s="2" customFormat="1">
      <c r="B1008" s="3"/>
      <c r="C1008" s="3"/>
      <c r="D1008" s="3"/>
      <c r="E1008" s="3"/>
    </row>
    <row r="1009" spans="2:5" s="2" customFormat="1">
      <c r="B1009" s="3"/>
      <c r="C1009" s="3"/>
      <c r="D1009" s="3"/>
      <c r="E1009" s="3"/>
    </row>
    <row r="1010" spans="2:5" s="2" customFormat="1">
      <c r="B1010" s="3"/>
      <c r="C1010" s="3"/>
      <c r="D1010" s="3"/>
      <c r="E1010" s="3"/>
    </row>
    <row r="1011" spans="2:5" s="2" customFormat="1">
      <c r="B1011" s="3"/>
      <c r="C1011" s="3"/>
      <c r="D1011" s="3"/>
      <c r="E1011" s="3"/>
    </row>
    <row r="1012" spans="2:5" s="2" customFormat="1">
      <c r="B1012" s="3"/>
      <c r="C1012" s="3"/>
      <c r="D1012" s="3"/>
      <c r="E1012" s="3"/>
    </row>
    <row r="1013" spans="2:5" s="2" customFormat="1">
      <c r="B1013" s="3"/>
      <c r="C1013" s="3"/>
      <c r="D1013" s="3"/>
      <c r="E1013" s="3"/>
    </row>
    <row r="1014" spans="2:5" s="2" customFormat="1">
      <c r="B1014" s="3"/>
      <c r="C1014" s="3"/>
      <c r="D1014" s="3"/>
      <c r="E1014" s="3"/>
    </row>
    <row r="1015" spans="2:5" s="2" customFormat="1">
      <c r="B1015" s="3"/>
      <c r="C1015" s="3"/>
      <c r="D1015" s="3"/>
      <c r="E1015" s="3"/>
    </row>
    <row r="1016" spans="2:5" s="2" customFormat="1">
      <c r="B1016" s="3"/>
      <c r="C1016" s="3"/>
      <c r="D1016" s="3"/>
      <c r="E1016" s="3"/>
    </row>
    <row r="1017" spans="2:5" s="2" customFormat="1">
      <c r="B1017" s="3"/>
      <c r="C1017" s="3"/>
      <c r="D1017" s="3"/>
      <c r="E1017" s="3"/>
    </row>
    <row r="1018" spans="2:5" s="2" customFormat="1">
      <c r="B1018" s="3"/>
      <c r="C1018" s="3"/>
      <c r="D1018" s="3"/>
      <c r="E1018" s="3"/>
    </row>
    <row r="1019" spans="2:5" s="2" customFormat="1">
      <c r="B1019" s="3"/>
      <c r="C1019" s="3"/>
      <c r="D1019" s="3"/>
      <c r="E1019" s="3"/>
    </row>
    <row r="1020" spans="2:5" s="2" customFormat="1">
      <c r="B1020" s="3"/>
      <c r="C1020" s="3"/>
      <c r="D1020" s="3"/>
      <c r="E1020" s="3"/>
    </row>
    <row r="1021" spans="2:5" s="2" customFormat="1">
      <c r="B1021" s="3"/>
      <c r="C1021" s="3"/>
      <c r="D1021" s="3"/>
      <c r="E1021" s="3"/>
    </row>
    <row r="1022" spans="2:5" s="2" customFormat="1">
      <c r="B1022" s="3"/>
      <c r="C1022" s="3"/>
      <c r="D1022" s="3"/>
      <c r="E1022" s="3"/>
    </row>
    <row r="1023" spans="2:5" s="2" customFormat="1">
      <c r="B1023" s="3"/>
      <c r="C1023" s="3"/>
      <c r="D1023" s="3"/>
      <c r="E1023" s="3"/>
    </row>
    <row r="1024" spans="2:5" s="2" customFormat="1">
      <c r="B1024" s="3"/>
      <c r="C1024" s="3"/>
      <c r="D1024" s="3"/>
      <c r="E1024" s="3"/>
    </row>
    <row r="1025" spans="2:5" s="2" customFormat="1">
      <c r="B1025" s="3"/>
      <c r="C1025" s="3"/>
      <c r="D1025" s="3"/>
      <c r="E1025" s="3"/>
    </row>
    <row r="1026" spans="2:5" s="2" customFormat="1">
      <c r="B1026" s="3"/>
      <c r="C1026" s="3"/>
      <c r="D1026" s="3"/>
      <c r="E1026" s="3"/>
    </row>
    <row r="1027" spans="2:5" s="2" customFormat="1">
      <c r="B1027" s="3"/>
      <c r="C1027" s="3"/>
      <c r="D1027" s="3"/>
      <c r="E1027" s="3"/>
    </row>
    <row r="1028" spans="2:5" s="2" customFormat="1">
      <c r="B1028" s="3"/>
      <c r="C1028" s="3"/>
      <c r="D1028" s="3"/>
      <c r="E1028" s="3"/>
    </row>
    <row r="1029" spans="2:5" s="2" customFormat="1">
      <c r="B1029" s="3"/>
      <c r="C1029" s="3"/>
      <c r="D1029" s="3"/>
      <c r="E1029" s="3"/>
    </row>
    <row r="1030" spans="2:5" s="2" customFormat="1">
      <c r="B1030" s="3"/>
      <c r="C1030" s="3"/>
      <c r="D1030" s="3"/>
      <c r="E1030" s="3"/>
    </row>
    <row r="1031" spans="2:5" s="2" customFormat="1">
      <c r="B1031" s="3"/>
      <c r="C1031" s="3"/>
      <c r="D1031" s="3"/>
      <c r="E1031" s="3"/>
    </row>
    <row r="1032" spans="2:5" s="2" customFormat="1">
      <c r="B1032" s="3"/>
      <c r="C1032" s="3"/>
      <c r="D1032" s="3"/>
      <c r="E1032" s="3"/>
    </row>
    <row r="1033" spans="2:5" s="2" customFormat="1">
      <c r="B1033" s="3"/>
      <c r="C1033" s="3"/>
      <c r="D1033" s="3"/>
      <c r="E1033" s="3"/>
    </row>
    <row r="1034" spans="2:5" s="2" customFormat="1">
      <c r="B1034" s="3"/>
      <c r="C1034" s="3"/>
      <c r="D1034" s="3"/>
      <c r="E1034" s="3"/>
    </row>
    <row r="1035" spans="2:5" s="2" customFormat="1">
      <c r="B1035" s="3"/>
      <c r="C1035" s="3"/>
      <c r="D1035" s="3"/>
      <c r="E1035" s="3"/>
    </row>
    <row r="1036" spans="2:5" s="2" customFormat="1">
      <c r="B1036" s="3"/>
      <c r="C1036" s="3"/>
      <c r="D1036" s="3"/>
      <c r="E1036" s="3"/>
    </row>
    <row r="1037" spans="2:5" s="2" customFormat="1">
      <c r="B1037" s="3"/>
      <c r="C1037" s="3"/>
      <c r="D1037" s="3"/>
      <c r="E1037" s="3"/>
    </row>
    <row r="1038" spans="2:5" s="2" customFormat="1">
      <c r="B1038" s="3"/>
      <c r="C1038" s="3"/>
      <c r="D1038" s="3"/>
      <c r="E1038" s="3"/>
    </row>
    <row r="1039" spans="2:5" s="2" customFormat="1">
      <c r="B1039" s="3"/>
      <c r="C1039" s="3"/>
      <c r="D1039" s="3"/>
      <c r="E1039" s="3"/>
    </row>
    <row r="1040" spans="2:5" s="2" customFormat="1">
      <c r="B1040" s="3"/>
      <c r="C1040" s="3"/>
      <c r="D1040" s="3"/>
      <c r="E1040" s="3"/>
    </row>
    <row r="1041" spans="2:5" s="2" customFormat="1">
      <c r="B1041" s="3"/>
      <c r="C1041" s="3"/>
      <c r="D1041" s="3"/>
      <c r="E1041" s="3"/>
    </row>
    <row r="1042" spans="2:5" s="2" customFormat="1">
      <c r="B1042" s="3"/>
      <c r="C1042" s="3"/>
      <c r="D1042" s="3"/>
      <c r="E1042" s="3"/>
    </row>
    <row r="1043" spans="2:5" s="2" customFormat="1">
      <c r="B1043" s="3"/>
      <c r="C1043" s="3"/>
      <c r="D1043" s="3"/>
      <c r="E1043" s="3"/>
    </row>
    <row r="1044" spans="2:5" s="2" customFormat="1">
      <c r="B1044" s="3"/>
      <c r="C1044" s="3"/>
      <c r="D1044" s="3"/>
      <c r="E1044" s="3"/>
    </row>
    <row r="1045" spans="2:5" s="2" customFormat="1">
      <c r="B1045" s="3"/>
      <c r="C1045" s="3"/>
      <c r="D1045" s="3"/>
      <c r="E1045" s="3"/>
    </row>
    <row r="1046" spans="2:5" s="2" customFormat="1">
      <c r="B1046" s="3"/>
      <c r="C1046" s="3"/>
      <c r="D1046" s="3"/>
      <c r="E1046" s="3"/>
    </row>
    <row r="1047" spans="2:5" s="2" customFormat="1">
      <c r="B1047" s="3"/>
      <c r="C1047" s="3"/>
      <c r="D1047" s="3"/>
      <c r="E1047" s="3"/>
    </row>
    <row r="1048" spans="2:5" s="2" customFormat="1">
      <c r="B1048" s="3"/>
      <c r="C1048" s="3"/>
      <c r="D1048" s="3"/>
      <c r="E1048" s="3"/>
    </row>
    <row r="1049" spans="2:5" s="2" customFormat="1">
      <c r="B1049" s="3"/>
      <c r="C1049" s="3"/>
      <c r="D1049" s="3"/>
      <c r="E1049" s="3"/>
    </row>
    <row r="1050" spans="2:5" s="2" customFormat="1">
      <c r="B1050" s="3"/>
      <c r="C1050" s="3"/>
      <c r="D1050" s="3"/>
      <c r="E1050" s="3"/>
    </row>
    <row r="1051" spans="2:5" s="2" customFormat="1">
      <c r="B1051" s="3"/>
      <c r="C1051" s="3"/>
      <c r="D1051" s="3"/>
      <c r="E1051" s="3"/>
    </row>
    <row r="1052" spans="2:5" s="2" customFormat="1">
      <c r="B1052" s="3"/>
      <c r="C1052" s="3"/>
      <c r="D1052" s="3"/>
      <c r="E1052" s="3"/>
    </row>
    <row r="1053" spans="2:5" s="2" customFormat="1">
      <c r="B1053" s="3"/>
      <c r="C1053" s="3"/>
      <c r="D1053" s="3"/>
      <c r="E1053" s="3"/>
    </row>
    <row r="1054" spans="2:5" s="2" customFormat="1">
      <c r="B1054" s="3"/>
      <c r="C1054" s="3"/>
      <c r="D1054" s="3"/>
      <c r="E1054" s="3"/>
    </row>
    <row r="1055" spans="2:5" s="2" customFormat="1">
      <c r="B1055" s="3"/>
      <c r="C1055" s="3"/>
      <c r="D1055" s="3"/>
      <c r="E1055" s="3"/>
    </row>
    <row r="1056" spans="2:5" s="2" customFormat="1">
      <c r="B1056" s="3"/>
      <c r="C1056" s="3"/>
      <c r="D1056" s="3"/>
      <c r="E1056" s="3"/>
    </row>
    <row r="1057" spans="2:5" s="2" customFormat="1">
      <c r="B1057" s="3"/>
      <c r="C1057" s="3"/>
      <c r="D1057" s="3"/>
      <c r="E1057" s="3"/>
    </row>
    <row r="1058" spans="2:5" s="2" customFormat="1">
      <c r="B1058" s="3"/>
      <c r="C1058" s="3"/>
      <c r="D1058" s="3"/>
      <c r="E1058" s="3"/>
    </row>
    <row r="1059" spans="2:5" s="2" customFormat="1">
      <c r="B1059" s="3"/>
      <c r="C1059" s="3"/>
      <c r="D1059" s="3"/>
      <c r="E1059" s="3"/>
    </row>
    <row r="1060" spans="2:5" s="2" customFormat="1">
      <c r="B1060" s="3"/>
      <c r="C1060" s="3"/>
      <c r="D1060" s="3"/>
      <c r="E1060" s="3"/>
    </row>
    <row r="1061" spans="2:5" s="2" customFormat="1">
      <c r="B1061" s="3"/>
      <c r="C1061" s="3"/>
      <c r="D1061" s="3"/>
      <c r="E1061" s="3"/>
    </row>
    <row r="1062" spans="2:5" s="2" customFormat="1">
      <c r="B1062" s="3"/>
      <c r="C1062" s="3"/>
      <c r="D1062" s="3"/>
      <c r="E1062" s="3"/>
    </row>
    <row r="1063" spans="2:5" s="2" customFormat="1">
      <c r="B1063" s="3"/>
      <c r="C1063" s="3"/>
      <c r="D1063" s="3"/>
      <c r="E1063" s="3"/>
    </row>
    <row r="1064" spans="2:5" s="2" customFormat="1">
      <c r="B1064" s="3"/>
      <c r="C1064" s="3"/>
      <c r="D1064" s="3"/>
      <c r="E1064" s="3"/>
    </row>
    <row r="1065" spans="2:5" s="2" customFormat="1">
      <c r="B1065" s="3"/>
      <c r="C1065" s="3"/>
      <c r="D1065" s="3"/>
      <c r="E1065" s="3"/>
    </row>
    <row r="1066" spans="2:5" s="2" customFormat="1">
      <c r="B1066" s="3"/>
      <c r="C1066" s="3"/>
      <c r="D1066" s="3"/>
      <c r="E1066" s="3"/>
    </row>
    <row r="1067" spans="2:5" s="2" customFormat="1">
      <c r="B1067" s="3"/>
      <c r="C1067" s="3"/>
      <c r="D1067" s="3"/>
      <c r="E1067" s="3"/>
    </row>
    <row r="1068" spans="2:5" s="2" customFormat="1">
      <c r="B1068" s="3"/>
      <c r="C1068" s="3"/>
      <c r="D1068" s="3"/>
      <c r="E1068" s="3"/>
    </row>
    <row r="1069" spans="2:5" s="2" customFormat="1">
      <c r="B1069" s="3"/>
      <c r="C1069" s="3"/>
      <c r="D1069" s="3"/>
      <c r="E1069" s="3"/>
    </row>
    <row r="1070" spans="2:5" s="2" customFormat="1">
      <c r="B1070" s="3"/>
      <c r="C1070" s="3"/>
      <c r="D1070" s="3"/>
      <c r="E1070" s="3"/>
    </row>
    <row r="1071" spans="2:5" s="2" customFormat="1">
      <c r="B1071" s="3"/>
      <c r="C1071" s="3"/>
      <c r="D1071" s="3"/>
      <c r="E1071" s="3"/>
    </row>
    <row r="1072" spans="2:5" s="2" customFormat="1">
      <c r="B1072" s="3"/>
      <c r="C1072" s="3"/>
      <c r="D1072" s="3"/>
      <c r="E1072" s="3"/>
    </row>
    <row r="1073" spans="2:5" s="2" customFormat="1">
      <c r="B1073" s="3"/>
      <c r="C1073" s="3"/>
      <c r="D1073" s="3"/>
      <c r="E1073" s="3"/>
    </row>
    <row r="1074" spans="2:5" s="2" customFormat="1">
      <c r="B1074" s="3"/>
      <c r="C1074" s="3"/>
      <c r="D1074" s="3"/>
      <c r="E1074" s="3"/>
    </row>
    <row r="1075" spans="2:5" s="2" customFormat="1">
      <c r="B1075" s="3"/>
      <c r="C1075" s="3"/>
      <c r="D1075" s="3"/>
      <c r="E1075" s="3"/>
    </row>
    <row r="1076" spans="2:5" s="2" customFormat="1">
      <c r="B1076" s="3"/>
      <c r="C1076" s="3"/>
      <c r="D1076" s="3"/>
      <c r="E1076" s="3"/>
    </row>
    <row r="1077" spans="2:5" s="2" customFormat="1">
      <c r="B1077" s="3"/>
      <c r="C1077" s="3"/>
      <c r="D1077" s="3"/>
      <c r="E1077" s="3"/>
    </row>
    <row r="1078" spans="2:5" s="2" customFormat="1">
      <c r="B1078" s="3"/>
      <c r="C1078" s="3"/>
      <c r="D1078" s="3"/>
      <c r="E1078" s="3"/>
    </row>
    <row r="1079" spans="2:5" s="2" customFormat="1">
      <c r="B1079" s="3"/>
      <c r="C1079" s="3"/>
      <c r="D1079" s="3"/>
      <c r="E1079" s="3"/>
    </row>
    <row r="1080" spans="2:5" s="2" customFormat="1">
      <c r="B1080" s="3"/>
      <c r="C1080" s="3"/>
      <c r="D1080" s="3"/>
      <c r="E1080" s="3"/>
    </row>
    <row r="1081" spans="2:5" s="2" customFormat="1">
      <c r="B1081" s="3"/>
      <c r="C1081" s="3"/>
      <c r="D1081" s="3"/>
      <c r="E1081" s="3"/>
    </row>
    <row r="1082" spans="2:5" s="2" customFormat="1">
      <c r="B1082" s="3"/>
      <c r="C1082" s="3"/>
      <c r="D1082" s="3"/>
      <c r="E1082" s="3"/>
    </row>
    <row r="1083" spans="2:5" s="2" customFormat="1">
      <c r="B1083" s="3"/>
      <c r="C1083" s="3"/>
      <c r="D1083" s="3"/>
      <c r="E1083" s="3"/>
    </row>
    <row r="1084" spans="2:5" s="2" customFormat="1">
      <c r="B1084" s="3"/>
      <c r="C1084" s="3"/>
      <c r="D1084" s="3"/>
      <c r="E1084" s="3"/>
    </row>
    <row r="1085" spans="2:5" s="2" customFormat="1">
      <c r="B1085" s="3"/>
      <c r="C1085" s="3"/>
      <c r="D1085" s="3"/>
      <c r="E1085" s="3"/>
    </row>
    <row r="1086" spans="2:5" s="2" customFormat="1">
      <c r="B1086" s="3"/>
      <c r="C1086" s="3"/>
      <c r="D1086" s="3"/>
      <c r="E1086" s="3"/>
    </row>
    <row r="1087" spans="2:5" s="2" customFormat="1">
      <c r="B1087" s="3"/>
      <c r="C1087" s="3"/>
      <c r="D1087" s="3"/>
      <c r="E1087" s="3"/>
    </row>
    <row r="1088" spans="2:5" s="2" customFormat="1">
      <c r="B1088" s="3"/>
      <c r="C1088" s="3"/>
      <c r="D1088" s="3"/>
      <c r="E1088" s="3"/>
    </row>
    <row r="1089" spans="2:9" s="2" customFormat="1">
      <c r="B1089" s="3"/>
      <c r="C1089" s="3"/>
      <c r="D1089" s="3"/>
      <c r="E1089" s="3"/>
    </row>
    <row r="1090" spans="2:9" s="2" customFormat="1">
      <c r="B1090" s="3"/>
      <c r="C1090" s="3"/>
      <c r="D1090" s="3"/>
      <c r="E1090" s="3"/>
    </row>
    <row r="1091" spans="2:9" s="2" customFormat="1">
      <c r="B1091" s="3"/>
      <c r="C1091" s="3"/>
      <c r="D1091" s="3"/>
      <c r="E1091" s="3"/>
    </row>
    <row r="1092" spans="2:9" s="2" customFormat="1">
      <c r="B1092" s="3"/>
      <c r="C1092" s="3"/>
      <c r="D1092" s="3"/>
      <c r="E1092" s="3"/>
    </row>
    <row r="1093" spans="2:9" s="2" customFormat="1">
      <c r="B1093" s="3"/>
      <c r="C1093" s="3"/>
      <c r="D1093" s="3"/>
      <c r="E1093" s="3"/>
    </row>
    <row r="1094" spans="2:9" s="2" customFormat="1">
      <c r="B1094" s="3"/>
      <c r="C1094" s="3"/>
      <c r="D1094" s="3"/>
      <c r="E1094" s="3"/>
    </row>
    <row r="1095" spans="2:9" s="2" customFormat="1">
      <c r="B1095" s="3"/>
      <c r="C1095" s="3"/>
      <c r="D1095" s="3"/>
      <c r="E1095" s="3"/>
    </row>
    <row r="1096" spans="2:9" s="2" customFormat="1">
      <c r="B1096" s="3"/>
      <c r="C1096" s="3"/>
      <c r="D1096" s="3"/>
      <c r="E1096" s="3"/>
    </row>
    <row r="1097" spans="2:9" s="2" customFormat="1">
      <c r="B1097" s="3"/>
      <c r="C1097" s="3"/>
      <c r="D1097" s="3"/>
      <c r="E1097" s="3"/>
    </row>
    <row r="1098" spans="2:9" s="2" customFormat="1">
      <c r="B1098" s="3"/>
      <c r="C1098" s="3"/>
      <c r="D1098" s="3"/>
      <c r="E1098" s="3"/>
    </row>
    <row r="1099" spans="2:9" s="2" customFormat="1">
      <c r="B1099" s="3"/>
      <c r="C1099" s="3"/>
      <c r="D1099" s="3"/>
      <c r="E1099" s="3"/>
    </row>
    <row r="1100" spans="2:9" s="2" customFormat="1">
      <c r="B1100" s="3"/>
      <c r="C1100" s="3"/>
      <c r="D1100" s="3"/>
      <c r="E1100" s="3"/>
    </row>
    <row r="1101" spans="2:9" s="2" customFormat="1">
      <c r="B1101" s="3"/>
      <c r="C1101" s="3"/>
      <c r="D1101" s="3"/>
      <c r="E1101" s="3"/>
    </row>
    <row r="1102" spans="2:9" s="2" customFormat="1">
      <c r="B1102" s="3"/>
      <c r="C1102" s="3"/>
      <c r="D1102" s="3"/>
      <c r="E1102" s="3"/>
    </row>
    <row r="1103" spans="2:9" s="2" customFormat="1">
      <c r="B1103" s="3"/>
      <c r="C1103" s="3"/>
      <c r="D1103" s="3"/>
      <c r="E1103" s="3"/>
    </row>
    <row r="1104" spans="2:9" s="2" customFormat="1">
      <c r="B1104" s="3"/>
      <c r="C1104" s="3"/>
      <c r="D1104" s="3"/>
      <c r="E1104" s="3"/>
      <c r="G1104" s="1"/>
      <c r="H1104" s="1"/>
      <c r="I1104" s="1"/>
    </row>
    <row r="1105" spans="2:9" s="2" customFormat="1">
      <c r="B1105" s="3"/>
      <c r="C1105" s="3"/>
      <c r="D1105" s="3"/>
      <c r="E1105" s="3"/>
      <c r="G1105" s="1"/>
      <c r="H1105" s="1"/>
      <c r="I1105" s="1"/>
    </row>
  </sheetData>
  <sheetProtection sheet="1"/>
  <mergeCells count="3">
    <mergeCell ref="F9:L9"/>
    <mergeCell ref="F6:J6"/>
    <mergeCell ref="F7:J7"/>
  </mergeCells>
  <phoneticPr fontId="2"/>
  <printOptions horizontalCentered="1" verticalCentered="1"/>
  <pageMargins left="0" right="0" top="0" bottom="0" header="0.51181102362204722" footer="0.51181102362204722"/>
  <pageSetup paperSize="9" fitToHeight="4"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899"/>
  <sheetViews>
    <sheetView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10.625" defaultRowHeight="14.25"/>
  <cols>
    <col min="1" max="1" width="3.375" style="3" customWidth="1"/>
    <col min="2" max="2" width="29.75" style="3" customWidth="1"/>
    <col min="3" max="3" width="17.25" style="3" customWidth="1"/>
    <col min="4" max="4" width="1.375" style="3" customWidth="1"/>
    <col min="5" max="5" width="5.625" style="1" customWidth="1"/>
    <col min="6" max="6" width="3.625" style="1" customWidth="1"/>
    <col min="7" max="7" width="54" style="1" customWidth="1"/>
    <col min="8" max="8" width="12.125" style="1" customWidth="1"/>
    <col min="9" max="9" width="29.75" style="1" customWidth="1"/>
    <col min="10" max="10" width="9.5" style="75" bestFit="1" customWidth="1"/>
    <col min="11" max="11" width="22.375" style="1" customWidth="1"/>
    <col min="12" max="12" width="15.375" style="1" customWidth="1"/>
    <col min="13" max="13" width="14.375" style="1" customWidth="1"/>
    <col min="14" max="16384" width="10.625" style="1"/>
  </cols>
  <sheetData>
    <row r="1" spans="1:15" s="10" customFormat="1" ht="28.5">
      <c r="A1" s="20" t="s">
        <v>20</v>
      </c>
      <c r="B1" s="23"/>
      <c r="C1" s="23"/>
      <c r="D1" s="23"/>
      <c r="E1" s="34"/>
      <c r="F1" s="23"/>
      <c r="G1" s="23"/>
      <c r="H1" s="63"/>
      <c r="I1" s="23"/>
      <c r="J1" s="22"/>
      <c r="K1" s="23"/>
      <c r="L1" s="23"/>
      <c r="M1" s="23"/>
      <c r="N1" s="23"/>
      <c r="O1" s="23"/>
    </row>
    <row r="2" spans="1:15" s="10" customFormat="1" ht="21">
      <c r="A2" s="137" t="s">
        <v>9</v>
      </c>
      <c r="B2" s="138"/>
      <c r="C2" s="139"/>
      <c r="D2" s="23"/>
      <c r="E2" s="34"/>
      <c r="F2" s="23"/>
      <c r="G2" s="23"/>
      <c r="H2" s="23"/>
      <c r="I2" s="23"/>
      <c r="J2" s="22"/>
      <c r="K2" s="23"/>
      <c r="L2" s="23"/>
      <c r="M2" s="23"/>
      <c r="N2" s="23"/>
      <c r="O2" s="23"/>
    </row>
    <row r="3" spans="1:15" s="11" customFormat="1">
      <c r="A3" s="132" t="s">
        <v>21</v>
      </c>
      <c r="B3" s="133"/>
      <c r="C3" s="134"/>
      <c r="D3" s="35"/>
      <c r="E3" s="34"/>
      <c r="F3" s="23"/>
      <c r="G3" s="23"/>
      <c r="H3" s="44" t="s">
        <v>302</v>
      </c>
      <c r="I3" s="44"/>
      <c r="J3" s="71"/>
      <c r="K3" s="44"/>
      <c r="L3" s="44"/>
      <c r="M3" s="44"/>
      <c r="N3" s="44"/>
      <c r="O3" s="44"/>
    </row>
    <row r="4" spans="1:15" s="11" customFormat="1" ht="18" customHeight="1">
      <c r="A4" s="135" t="s">
        <v>13</v>
      </c>
      <c r="B4" s="136"/>
      <c r="C4" s="136"/>
      <c r="D4" s="105"/>
      <c r="E4" s="45"/>
      <c r="F4" s="46"/>
      <c r="G4" s="46"/>
      <c r="H4" s="64" t="s">
        <v>303</v>
      </c>
      <c r="I4" s="47"/>
      <c r="J4" s="71"/>
      <c r="K4" s="44"/>
      <c r="L4" s="44"/>
      <c r="M4" s="44"/>
      <c r="N4" s="44"/>
      <c r="O4" s="44"/>
    </row>
    <row r="5" spans="1:15" s="6" customFormat="1" ht="72.75" customHeight="1">
      <c r="A5" s="48"/>
      <c r="B5" s="22"/>
      <c r="C5" s="22"/>
      <c r="D5" s="49"/>
      <c r="E5" s="58" t="s">
        <v>22</v>
      </c>
      <c r="F5" s="59" t="s">
        <v>23</v>
      </c>
      <c r="G5" s="60" t="s">
        <v>8</v>
      </c>
      <c r="H5" s="60" t="s">
        <v>299</v>
      </c>
      <c r="I5" s="59" t="s">
        <v>6</v>
      </c>
      <c r="J5" s="59" t="s">
        <v>5</v>
      </c>
      <c r="K5" s="59" t="s">
        <v>24</v>
      </c>
      <c r="L5" s="104" t="s">
        <v>328</v>
      </c>
      <c r="M5" s="22"/>
      <c r="N5" s="22"/>
      <c r="O5" s="22"/>
    </row>
    <row r="6" spans="1:15" s="6" customFormat="1">
      <c r="A6" s="50"/>
      <c r="B6" s="51"/>
      <c r="C6" s="52" t="s">
        <v>25</v>
      </c>
      <c r="D6" s="53"/>
      <c r="E6" s="61">
        <v>66</v>
      </c>
      <c r="F6" s="59" t="s">
        <v>26</v>
      </c>
      <c r="G6" s="62" t="s">
        <v>27</v>
      </c>
      <c r="H6" s="69">
        <v>39278</v>
      </c>
      <c r="I6" s="62" t="s">
        <v>2</v>
      </c>
      <c r="J6" s="72" t="s">
        <v>3</v>
      </c>
      <c r="K6" s="62" t="s">
        <v>28</v>
      </c>
      <c r="L6" s="62" t="s">
        <v>4</v>
      </c>
      <c r="M6" s="22"/>
      <c r="N6" s="22"/>
      <c r="O6" s="22"/>
    </row>
    <row r="7" spans="1:15" s="6" customFormat="1" ht="20.100000000000001" customHeight="1">
      <c r="A7" s="54" t="s">
        <v>29</v>
      </c>
      <c r="B7" s="22"/>
      <c r="C7" s="55"/>
      <c r="D7" s="53"/>
      <c r="E7" s="22"/>
      <c r="F7" s="22"/>
      <c r="G7" s="23"/>
      <c r="H7" s="23"/>
      <c r="I7" s="23"/>
      <c r="J7" s="22"/>
      <c r="K7" s="23"/>
      <c r="L7" s="23"/>
      <c r="M7" s="22"/>
      <c r="N7" s="22"/>
      <c r="O7" s="22"/>
    </row>
    <row r="8" spans="1:15">
      <c r="A8" s="118" t="s">
        <v>38</v>
      </c>
      <c r="B8" s="119"/>
      <c r="C8" s="119"/>
      <c r="D8" s="120"/>
      <c r="E8" s="4"/>
      <c r="F8" s="7"/>
      <c r="G8" s="8"/>
      <c r="H8" s="70"/>
      <c r="I8" s="17"/>
      <c r="J8" s="7"/>
      <c r="K8" s="17"/>
      <c r="L8" s="17"/>
      <c r="M8" s="18"/>
      <c r="N8" s="18"/>
      <c r="O8" s="18"/>
    </row>
    <row r="9" spans="1:15">
      <c r="A9" s="118" t="s">
        <v>39</v>
      </c>
      <c r="B9" s="119"/>
      <c r="C9" s="119"/>
      <c r="D9" s="120"/>
      <c r="E9" s="4"/>
      <c r="F9" s="7"/>
      <c r="G9" s="8"/>
      <c r="H9" s="70"/>
      <c r="I9" s="17"/>
      <c r="J9" s="7"/>
      <c r="K9" s="17"/>
      <c r="L9" s="17"/>
      <c r="M9" s="18"/>
      <c r="N9" s="18"/>
      <c r="O9" s="18"/>
    </row>
    <row r="10" spans="1:15">
      <c r="A10" s="118" t="s">
        <v>40</v>
      </c>
      <c r="B10" s="119"/>
      <c r="C10" s="119"/>
      <c r="D10" s="120"/>
      <c r="E10" s="4"/>
      <c r="F10" s="7"/>
      <c r="G10" s="8"/>
      <c r="H10" s="70"/>
      <c r="I10" s="17"/>
      <c r="J10" s="7"/>
      <c r="K10" s="17"/>
      <c r="L10" s="17"/>
      <c r="M10" s="18"/>
      <c r="N10" s="18"/>
      <c r="O10" s="18"/>
    </row>
    <row r="11" spans="1:15">
      <c r="A11" s="118" t="s">
        <v>41</v>
      </c>
      <c r="B11" s="119"/>
      <c r="C11" s="119"/>
      <c r="D11" s="120"/>
      <c r="E11" s="4"/>
      <c r="F11" s="7"/>
      <c r="G11" s="8"/>
      <c r="H11" s="70"/>
      <c r="I11" s="17"/>
      <c r="J11" s="7"/>
      <c r="K11" s="17"/>
      <c r="L11" s="17"/>
      <c r="M11" s="18"/>
      <c r="N11" s="18"/>
      <c r="O11" s="18"/>
    </row>
    <row r="12" spans="1:15">
      <c r="A12" s="118" t="s">
        <v>42</v>
      </c>
      <c r="B12" s="119"/>
      <c r="C12" s="119"/>
      <c r="D12" s="120"/>
      <c r="E12" s="4"/>
      <c r="F12" s="7"/>
      <c r="G12" s="8"/>
      <c r="H12" s="70"/>
      <c r="I12" s="17"/>
      <c r="J12" s="7"/>
      <c r="K12" s="17"/>
      <c r="L12" s="17"/>
      <c r="M12" s="18"/>
      <c r="N12" s="18"/>
      <c r="O12" s="18"/>
    </row>
    <row r="13" spans="1:15">
      <c r="A13" s="118" t="s">
        <v>43</v>
      </c>
      <c r="B13" s="119"/>
      <c r="C13" s="119"/>
      <c r="D13" s="120"/>
      <c r="E13" s="4"/>
      <c r="F13" s="7"/>
      <c r="G13" s="8"/>
      <c r="H13" s="70"/>
      <c r="I13" s="17"/>
      <c r="J13" s="7"/>
      <c r="K13" s="17"/>
      <c r="L13" s="17"/>
      <c r="M13" s="18"/>
      <c r="N13" s="18"/>
      <c r="O13" s="18"/>
    </row>
    <row r="14" spans="1:15">
      <c r="A14" s="118" t="s">
        <v>149</v>
      </c>
      <c r="B14" s="119"/>
      <c r="C14" s="119"/>
      <c r="D14" s="120"/>
      <c r="E14" s="4"/>
      <c r="F14" s="7"/>
      <c r="G14" s="8"/>
      <c r="H14" s="70"/>
      <c r="I14" s="17"/>
      <c r="J14" s="7"/>
      <c r="K14" s="17"/>
      <c r="L14" s="17"/>
      <c r="M14" s="18"/>
      <c r="N14" s="18"/>
      <c r="O14" s="18"/>
    </row>
    <row r="15" spans="1:15">
      <c r="A15" s="118" t="s">
        <v>150</v>
      </c>
      <c r="B15" s="119"/>
      <c r="C15" s="119"/>
      <c r="D15" s="120"/>
      <c r="E15" s="4"/>
      <c r="F15" s="7"/>
      <c r="G15" s="8"/>
      <c r="H15" s="70"/>
      <c r="I15" s="17"/>
      <c r="J15" s="7"/>
      <c r="K15" s="17"/>
      <c r="L15" s="17"/>
      <c r="M15" s="18"/>
      <c r="N15" s="18"/>
      <c r="O15" s="18"/>
    </row>
    <row r="16" spans="1:15">
      <c r="A16" s="118" t="s">
        <v>151</v>
      </c>
      <c r="B16" s="119"/>
      <c r="C16" s="119"/>
      <c r="D16" s="120"/>
      <c r="E16" s="4"/>
      <c r="F16" s="7"/>
      <c r="G16" s="8"/>
      <c r="H16" s="70"/>
      <c r="I16" s="17"/>
      <c r="J16" s="7"/>
      <c r="K16" s="17"/>
      <c r="L16" s="17"/>
      <c r="M16" s="18"/>
      <c r="N16" s="18"/>
      <c r="O16" s="18"/>
    </row>
    <row r="17" spans="1:15">
      <c r="A17" s="118" t="s">
        <v>152</v>
      </c>
      <c r="B17" s="119"/>
      <c r="C17" s="119"/>
      <c r="D17" s="120"/>
      <c r="E17" s="4"/>
      <c r="F17" s="7"/>
      <c r="G17" s="8"/>
      <c r="H17" s="70"/>
      <c r="I17" s="17"/>
      <c r="J17" s="7"/>
      <c r="K17" s="17"/>
      <c r="L17" s="17"/>
      <c r="M17" s="18"/>
      <c r="N17" s="18"/>
      <c r="O17" s="18"/>
    </row>
    <row r="18" spans="1:15">
      <c r="A18" s="118" t="s">
        <v>153</v>
      </c>
      <c r="B18" s="119"/>
      <c r="C18" s="119"/>
      <c r="D18" s="120"/>
      <c r="E18" s="4"/>
      <c r="F18" s="7"/>
      <c r="G18" s="8"/>
      <c r="H18" s="70"/>
      <c r="I18" s="17"/>
      <c r="J18" s="7"/>
      <c r="K18" s="17"/>
      <c r="L18" s="17"/>
      <c r="M18" s="18"/>
      <c r="N18" s="18"/>
      <c r="O18" s="18"/>
    </row>
    <row r="19" spans="1:15">
      <c r="A19" s="118" t="s">
        <v>154</v>
      </c>
      <c r="B19" s="119"/>
      <c r="C19" s="119"/>
      <c r="D19" s="120"/>
      <c r="E19" s="4"/>
      <c r="F19" s="7"/>
      <c r="G19" s="8"/>
      <c r="H19" s="70"/>
      <c r="I19" s="17"/>
      <c r="J19" s="7"/>
      <c r="K19" s="17"/>
      <c r="L19" s="17"/>
      <c r="M19" s="18"/>
      <c r="N19" s="18"/>
      <c r="O19" s="18"/>
    </row>
    <row r="20" spans="1:15" ht="14.25" customHeight="1">
      <c r="A20" s="121" t="s">
        <v>329</v>
      </c>
      <c r="B20" s="124"/>
      <c r="C20" s="124"/>
      <c r="D20" s="125"/>
      <c r="E20" s="4"/>
      <c r="F20" s="7"/>
      <c r="G20" s="8"/>
      <c r="H20" s="70"/>
      <c r="I20" s="17"/>
      <c r="J20" s="7"/>
      <c r="K20" s="17"/>
      <c r="L20" s="17"/>
      <c r="M20" s="18"/>
      <c r="N20" s="18"/>
      <c r="O20" s="18"/>
    </row>
    <row r="21" spans="1:15" ht="14.25" customHeight="1">
      <c r="A21" s="121" t="s">
        <v>330</v>
      </c>
      <c r="B21" s="122"/>
      <c r="C21" s="122"/>
      <c r="D21" s="123"/>
      <c r="E21" s="4"/>
      <c r="F21" s="7"/>
      <c r="G21" s="8"/>
      <c r="H21" s="70"/>
      <c r="I21" s="17"/>
      <c r="J21" s="7"/>
      <c r="K21" s="17"/>
      <c r="L21" s="17"/>
      <c r="M21" s="18"/>
      <c r="N21" s="18"/>
      <c r="O21" s="18"/>
    </row>
    <row r="22" spans="1:15" ht="14.25" customHeight="1">
      <c r="A22" s="121" t="s">
        <v>248</v>
      </c>
      <c r="B22" s="122"/>
      <c r="C22" s="122"/>
      <c r="D22" s="123"/>
      <c r="E22" s="4"/>
      <c r="F22" s="7"/>
      <c r="G22" s="8"/>
      <c r="H22" s="70"/>
      <c r="I22" s="17"/>
      <c r="J22" s="7"/>
      <c r="K22" s="17"/>
      <c r="L22" s="17"/>
      <c r="M22" s="18"/>
      <c r="N22" s="18"/>
      <c r="O22" s="18"/>
    </row>
    <row r="23" spans="1:15" ht="14.25" customHeight="1">
      <c r="A23" s="121" t="s">
        <v>249</v>
      </c>
      <c r="B23" s="122"/>
      <c r="C23" s="122"/>
      <c r="D23" s="123"/>
      <c r="E23" s="4"/>
      <c r="F23" s="7"/>
      <c r="G23" s="8"/>
      <c r="H23" s="70"/>
      <c r="I23" s="17"/>
      <c r="J23" s="7"/>
      <c r="K23" s="17"/>
      <c r="L23" s="17"/>
      <c r="M23" s="18"/>
      <c r="N23" s="18"/>
      <c r="O23" s="18"/>
    </row>
    <row r="24" spans="1:15" ht="14.25" customHeight="1">
      <c r="A24" s="121" t="s">
        <v>250</v>
      </c>
      <c r="B24" s="122"/>
      <c r="C24" s="122"/>
      <c r="D24" s="123"/>
      <c r="E24" s="4"/>
      <c r="F24" s="7"/>
      <c r="G24" s="8"/>
      <c r="H24" s="70"/>
      <c r="I24" s="17"/>
      <c r="J24" s="7"/>
      <c r="K24" s="17"/>
      <c r="L24" s="17"/>
      <c r="M24" s="18"/>
      <c r="N24" s="18"/>
      <c r="O24" s="18"/>
    </row>
    <row r="25" spans="1:15" ht="14.25" customHeight="1">
      <c r="A25" s="121" t="s">
        <v>251</v>
      </c>
      <c r="B25" s="122"/>
      <c r="C25" s="122"/>
      <c r="D25" s="123"/>
      <c r="E25" s="4"/>
      <c r="F25" s="7"/>
      <c r="G25" s="8"/>
      <c r="H25" s="70"/>
      <c r="I25" s="17"/>
      <c r="J25" s="7"/>
      <c r="K25" s="17"/>
      <c r="L25" s="17"/>
      <c r="M25" s="18"/>
      <c r="N25" s="18"/>
      <c r="O25" s="18"/>
    </row>
    <row r="26" spans="1:15">
      <c r="A26" s="118" t="s">
        <v>186</v>
      </c>
      <c r="B26" s="119"/>
      <c r="C26" s="119"/>
      <c r="D26" s="120"/>
      <c r="E26" s="4"/>
      <c r="F26" s="7"/>
      <c r="G26" s="8"/>
      <c r="H26" s="70"/>
      <c r="I26" s="17"/>
      <c r="J26" s="7"/>
      <c r="K26" s="17"/>
      <c r="L26" s="17"/>
      <c r="M26" s="18"/>
      <c r="N26" s="18"/>
      <c r="O26" s="18"/>
    </row>
    <row r="27" spans="1:15">
      <c r="A27" s="118" t="s">
        <v>187</v>
      </c>
      <c r="B27" s="119"/>
      <c r="C27" s="119"/>
      <c r="D27" s="120"/>
      <c r="E27" s="4"/>
      <c r="F27" s="7"/>
      <c r="G27" s="8"/>
      <c r="H27" s="70"/>
      <c r="I27" s="17"/>
      <c r="J27" s="7"/>
      <c r="K27" s="17"/>
      <c r="L27" s="17"/>
      <c r="M27" s="18"/>
      <c r="N27" s="18"/>
      <c r="O27" s="18"/>
    </row>
    <row r="28" spans="1:15">
      <c r="A28" s="118" t="s">
        <v>188</v>
      </c>
      <c r="B28" s="119"/>
      <c r="C28" s="119"/>
      <c r="D28" s="120"/>
      <c r="E28" s="4"/>
      <c r="F28" s="7"/>
      <c r="G28" s="8"/>
      <c r="H28" s="70"/>
      <c r="I28" s="17"/>
      <c r="J28" s="7"/>
      <c r="K28" s="17"/>
      <c r="L28" s="17"/>
      <c r="M28" s="18"/>
      <c r="N28" s="18"/>
      <c r="O28" s="18"/>
    </row>
    <row r="29" spans="1:15">
      <c r="A29" s="118" t="s">
        <v>189</v>
      </c>
      <c r="B29" s="119"/>
      <c r="C29" s="119"/>
      <c r="D29" s="120"/>
      <c r="E29" s="4"/>
      <c r="F29" s="7"/>
      <c r="G29" s="8"/>
      <c r="H29" s="70"/>
      <c r="I29" s="17"/>
      <c r="J29" s="7"/>
      <c r="K29" s="17"/>
      <c r="L29" s="17"/>
      <c r="M29" s="18"/>
      <c r="N29" s="18"/>
      <c r="O29" s="18"/>
    </row>
    <row r="30" spans="1:15">
      <c r="A30" s="118" t="s">
        <v>190</v>
      </c>
      <c r="B30" s="119"/>
      <c r="C30" s="119"/>
      <c r="D30" s="120"/>
      <c r="E30" s="4"/>
      <c r="F30" s="7"/>
      <c r="G30" s="8"/>
      <c r="H30" s="70"/>
      <c r="I30" s="17"/>
      <c r="J30" s="7"/>
      <c r="K30" s="17"/>
      <c r="L30" s="17"/>
      <c r="M30" s="18"/>
      <c r="N30" s="18"/>
      <c r="O30" s="18"/>
    </row>
    <row r="31" spans="1:15">
      <c r="A31" s="118" t="s">
        <v>191</v>
      </c>
      <c r="B31" s="119"/>
      <c r="C31" s="119"/>
      <c r="D31" s="120"/>
      <c r="E31" s="4"/>
      <c r="F31" s="7"/>
      <c r="G31" s="8"/>
      <c r="H31" s="70"/>
      <c r="I31" s="17"/>
      <c r="J31" s="7"/>
      <c r="K31" s="17"/>
      <c r="L31" s="17"/>
      <c r="M31" s="18"/>
      <c r="N31" s="18"/>
      <c r="O31" s="18"/>
    </row>
    <row r="32" spans="1:15">
      <c r="A32" s="118" t="s">
        <v>192</v>
      </c>
      <c r="B32" s="119"/>
      <c r="C32" s="119"/>
      <c r="D32" s="120"/>
      <c r="E32" s="4"/>
      <c r="F32" s="7"/>
      <c r="G32" s="8"/>
      <c r="H32" s="70"/>
      <c r="I32" s="17"/>
      <c r="J32" s="7"/>
      <c r="K32" s="17"/>
      <c r="L32" s="17"/>
      <c r="M32" s="18"/>
      <c r="N32" s="18"/>
      <c r="O32" s="18"/>
    </row>
    <row r="33" spans="1:15">
      <c r="A33" s="118" t="s">
        <v>193</v>
      </c>
      <c r="B33" s="119"/>
      <c r="C33" s="119"/>
      <c r="D33" s="120"/>
      <c r="E33" s="4"/>
      <c r="F33" s="7"/>
      <c r="G33" s="8"/>
      <c r="H33" s="70"/>
      <c r="I33" s="17"/>
      <c r="J33" s="7"/>
      <c r="K33" s="17"/>
      <c r="L33" s="17"/>
      <c r="M33" s="18"/>
      <c r="N33" s="18"/>
      <c r="O33" s="18"/>
    </row>
    <row r="34" spans="1:15">
      <c r="A34" s="118" t="s">
        <v>194</v>
      </c>
      <c r="B34" s="119"/>
      <c r="C34" s="119"/>
      <c r="D34" s="120"/>
      <c r="E34" s="4"/>
      <c r="F34" s="7"/>
      <c r="G34" s="8"/>
      <c r="H34" s="70"/>
      <c r="I34" s="17"/>
      <c r="J34" s="7"/>
      <c r="K34" s="17"/>
      <c r="L34" s="17"/>
      <c r="M34" s="18"/>
      <c r="N34" s="18"/>
      <c r="O34" s="18"/>
    </row>
    <row r="35" spans="1:15">
      <c r="A35" s="118" t="s">
        <v>195</v>
      </c>
      <c r="B35" s="119"/>
      <c r="C35" s="119"/>
      <c r="D35" s="120"/>
      <c r="E35" s="4"/>
      <c r="F35" s="7"/>
      <c r="G35" s="8"/>
      <c r="H35" s="70"/>
      <c r="I35" s="17"/>
      <c r="J35" s="7"/>
      <c r="K35" s="17"/>
      <c r="L35" s="17"/>
      <c r="M35" s="18"/>
      <c r="N35" s="18"/>
      <c r="O35" s="18"/>
    </row>
    <row r="36" spans="1:15">
      <c r="A36" s="118" t="s">
        <v>196</v>
      </c>
      <c r="B36" s="119"/>
      <c r="C36" s="119"/>
      <c r="D36" s="120"/>
      <c r="E36" s="4"/>
      <c r="F36" s="7"/>
      <c r="G36" s="8"/>
      <c r="H36" s="70"/>
      <c r="I36" s="17"/>
      <c r="J36" s="7"/>
      <c r="K36" s="17"/>
      <c r="L36" s="17"/>
      <c r="M36" s="18"/>
      <c r="N36" s="18"/>
      <c r="O36" s="18"/>
    </row>
    <row r="37" spans="1:15">
      <c r="A37" s="118" t="s">
        <v>197</v>
      </c>
      <c r="B37" s="119"/>
      <c r="C37" s="119"/>
      <c r="D37" s="120"/>
      <c r="E37" s="4"/>
      <c r="F37" s="7"/>
      <c r="G37" s="8"/>
      <c r="H37" s="70"/>
      <c r="I37" s="17"/>
      <c r="J37" s="7"/>
      <c r="K37" s="17"/>
      <c r="L37" s="17"/>
      <c r="M37" s="18"/>
      <c r="N37" s="18"/>
      <c r="O37" s="18"/>
    </row>
    <row r="38" spans="1:15">
      <c r="A38" s="118" t="s">
        <v>198</v>
      </c>
      <c r="B38" s="119"/>
      <c r="C38" s="119"/>
      <c r="D38" s="120"/>
      <c r="E38" s="4"/>
      <c r="F38" s="7"/>
      <c r="G38" s="8"/>
      <c r="H38" s="70"/>
      <c r="I38" s="17"/>
      <c r="J38" s="7"/>
      <c r="K38" s="17"/>
      <c r="L38" s="17"/>
      <c r="M38" s="18"/>
      <c r="N38" s="18"/>
      <c r="O38" s="18"/>
    </row>
    <row r="39" spans="1:15">
      <c r="A39" s="118" t="s">
        <v>199</v>
      </c>
      <c r="B39" s="119"/>
      <c r="C39" s="119"/>
      <c r="D39" s="120"/>
      <c r="E39" s="4"/>
      <c r="F39" s="7"/>
      <c r="G39" s="8"/>
      <c r="H39" s="70"/>
      <c r="I39" s="17"/>
      <c r="J39" s="7"/>
      <c r="K39" s="17"/>
      <c r="L39" s="17"/>
      <c r="M39" s="18"/>
      <c r="N39" s="18"/>
      <c r="O39" s="18"/>
    </row>
    <row r="40" spans="1:15">
      <c r="A40" s="118" t="s">
        <v>200</v>
      </c>
      <c r="B40" s="119"/>
      <c r="C40" s="119"/>
      <c r="D40" s="120"/>
      <c r="E40" s="4"/>
      <c r="F40" s="7"/>
      <c r="G40" s="8"/>
      <c r="H40" s="70"/>
      <c r="I40" s="17"/>
      <c r="J40" s="7"/>
      <c r="K40" s="17"/>
      <c r="L40" s="17"/>
      <c r="M40" s="18"/>
      <c r="N40" s="18"/>
      <c r="O40" s="18"/>
    </row>
    <row r="41" spans="1:15">
      <c r="A41" s="118" t="s">
        <v>201</v>
      </c>
      <c r="B41" s="119"/>
      <c r="C41" s="119"/>
      <c r="D41" s="120"/>
      <c r="E41" s="4"/>
      <c r="F41" s="7"/>
      <c r="G41" s="8"/>
      <c r="H41" s="70"/>
      <c r="I41" s="17"/>
      <c r="J41" s="7"/>
      <c r="K41" s="17"/>
      <c r="L41" s="17"/>
      <c r="M41" s="18"/>
      <c r="N41" s="18"/>
      <c r="O41" s="18"/>
    </row>
    <row r="42" spans="1:15">
      <c r="A42" s="118" t="s">
        <v>202</v>
      </c>
      <c r="B42" s="119"/>
      <c r="C42" s="119"/>
      <c r="D42" s="120"/>
      <c r="E42" s="4"/>
      <c r="F42" s="7"/>
      <c r="G42" s="8"/>
      <c r="H42" s="70"/>
      <c r="I42" s="17"/>
      <c r="J42" s="7"/>
      <c r="K42" s="17"/>
      <c r="L42" s="17"/>
      <c r="M42" s="18"/>
      <c r="N42" s="18"/>
      <c r="O42" s="18"/>
    </row>
    <row r="43" spans="1:15">
      <c r="A43" s="118" t="s">
        <v>203</v>
      </c>
      <c r="B43" s="119"/>
      <c r="C43" s="119"/>
      <c r="D43" s="120"/>
      <c r="E43" s="4"/>
      <c r="F43" s="7"/>
      <c r="G43" s="8"/>
      <c r="H43" s="70"/>
      <c r="I43" s="17"/>
      <c r="J43" s="7"/>
      <c r="K43" s="17"/>
      <c r="L43" s="17"/>
      <c r="M43" s="18"/>
      <c r="N43" s="18"/>
      <c r="O43" s="18"/>
    </row>
    <row r="44" spans="1:15">
      <c r="A44" s="118" t="s">
        <v>204</v>
      </c>
      <c r="B44" s="119"/>
      <c r="C44" s="119"/>
      <c r="D44" s="120"/>
      <c r="E44" s="4"/>
      <c r="F44" s="7"/>
      <c r="G44" s="8"/>
      <c r="H44" s="70"/>
      <c r="I44" s="17"/>
      <c r="J44" s="7"/>
      <c r="K44" s="17"/>
      <c r="L44" s="17"/>
      <c r="M44" s="18"/>
      <c r="N44" s="18"/>
      <c r="O44" s="18"/>
    </row>
    <row r="45" spans="1:15">
      <c r="A45" s="118" t="s">
        <v>205</v>
      </c>
      <c r="B45" s="119"/>
      <c r="C45" s="119"/>
      <c r="D45" s="120"/>
      <c r="E45" s="4"/>
      <c r="F45" s="7"/>
      <c r="G45" s="8"/>
      <c r="H45" s="70"/>
      <c r="I45" s="17"/>
      <c r="J45" s="7"/>
      <c r="K45" s="17"/>
      <c r="L45" s="17"/>
      <c r="M45" s="18"/>
      <c r="N45" s="18"/>
      <c r="O45" s="18"/>
    </row>
    <row r="46" spans="1:15">
      <c r="A46" s="118" t="s">
        <v>206</v>
      </c>
      <c r="B46" s="119"/>
      <c r="C46" s="119"/>
      <c r="D46" s="120"/>
      <c r="E46" s="4"/>
      <c r="F46" s="7"/>
      <c r="G46" s="8"/>
      <c r="H46" s="70"/>
      <c r="I46" s="17"/>
      <c r="J46" s="7"/>
      <c r="K46" s="17"/>
      <c r="L46" s="17"/>
      <c r="M46" s="18"/>
      <c r="N46" s="18"/>
      <c r="O46" s="18"/>
    </row>
    <row r="47" spans="1:15">
      <c r="A47" s="118" t="s">
        <v>207</v>
      </c>
      <c r="B47" s="119"/>
      <c r="C47" s="119"/>
      <c r="D47" s="120"/>
      <c r="E47" s="4"/>
      <c r="F47" s="7"/>
      <c r="G47" s="8"/>
      <c r="H47" s="70"/>
      <c r="I47" s="17"/>
      <c r="J47" s="7"/>
      <c r="K47" s="17"/>
      <c r="L47" s="17"/>
      <c r="M47" s="18"/>
      <c r="N47" s="18"/>
      <c r="O47" s="18"/>
    </row>
    <row r="48" spans="1:15">
      <c r="A48" s="118" t="s">
        <v>208</v>
      </c>
      <c r="B48" s="119"/>
      <c r="C48" s="119"/>
      <c r="D48" s="120"/>
      <c r="E48" s="4"/>
      <c r="F48" s="7"/>
      <c r="G48" s="8"/>
      <c r="H48" s="70"/>
      <c r="I48" s="17"/>
      <c r="J48" s="7"/>
      <c r="K48" s="17"/>
      <c r="L48" s="17"/>
      <c r="M48" s="18"/>
      <c r="N48" s="18"/>
      <c r="O48" s="18"/>
    </row>
    <row r="49" spans="1:15">
      <c r="A49" s="118" t="s">
        <v>209</v>
      </c>
      <c r="B49" s="119"/>
      <c r="C49" s="119"/>
      <c r="D49" s="120"/>
      <c r="E49" s="4"/>
      <c r="F49" s="7"/>
      <c r="G49" s="8"/>
      <c r="H49" s="70"/>
      <c r="I49" s="17"/>
      <c r="J49" s="7"/>
      <c r="K49" s="17"/>
      <c r="L49" s="17"/>
      <c r="M49" s="18"/>
      <c r="N49" s="18"/>
      <c r="O49" s="18"/>
    </row>
    <row r="50" spans="1:15">
      <c r="A50" s="118" t="s">
        <v>210</v>
      </c>
      <c r="B50" s="119"/>
      <c r="C50" s="119"/>
      <c r="D50" s="120"/>
      <c r="E50" s="4"/>
      <c r="F50" s="7"/>
      <c r="G50" s="8"/>
      <c r="H50" s="70"/>
      <c r="I50" s="17"/>
      <c r="J50" s="7"/>
      <c r="K50" s="17"/>
      <c r="L50" s="17"/>
      <c r="M50" s="18"/>
      <c r="N50" s="18"/>
      <c r="O50" s="18"/>
    </row>
    <row r="51" spans="1:15">
      <c r="A51" s="118" t="s">
        <v>211</v>
      </c>
      <c r="B51" s="119"/>
      <c r="C51" s="119"/>
      <c r="D51" s="120"/>
      <c r="E51" s="4"/>
      <c r="F51" s="7"/>
      <c r="G51" s="8"/>
      <c r="H51" s="70"/>
      <c r="I51" s="17"/>
      <c r="J51" s="7"/>
      <c r="K51" s="17"/>
      <c r="L51" s="17"/>
      <c r="M51" s="18"/>
      <c r="N51" s="18"/>
      <c r="O51" s="18"/>
    </row>
    <row r="52" spans="1:15">
      <c r="A52" s="118" t="s">
        <v>212</v>
      </c>
      <c r="B52" s="119"/>
      <c r="C52" s="119"/>
      <c r="D52" s="120"/>
      <c r="E52" s="4"/>
      <c r="F52" s="7"/>
      <c r="G52" s="8"/>
      <c r="H52" s="70"/>
      <c r="I52" s="17"/>
      <c r="J52" s="7"/>
      <c r="K52" s="17"/>
      <c r="L52" s="17"/>
      <c r="M52" s="18"/>
      <c r="N52" s="18"/>
      <c r="O52" s="18"/>
    </row>
    <row r="53" spans="1:15">
      <c r="A53" s="118" t="s">
        <v>213</v>
      </c>
      <c r="B53" s="119"/>
      <c r="C53" s="119"/>
      <c r="D53" s="120"/>
      <c r="E53" s="4"/>
      <c r="F53" s="7"/>
      <c r="G53" s="8"/>
      <c r="H53" s="70"/>
      <c r="I53" s="17"/>
      <c r="J53" s="7"/>
      <c r="K53" s="17"/>
      <c r="L53" s="17"/>
      <c r="M53" s="18"/>
      <c r="N53" s="18"/>
      <c r="O53" s="18"/>
    </row>
    <row r="54" spans="1:15">
      <c r="A54" s="118" t="s">
        <v>214</v>
      </c>
      <c r="B54" s="119"/>
      <c r="C54" s="119"/>
      <c r="D54" s="120"/>
      <c r="E54" s="4"/>
      <c r="F54" s="7"/>
      <c r="G54" s="8"/>
      <c r="H54" s="70"/>
      <c r="I54" s="17"/>
      <c r="J54" s="7"/>
      <c r="K54" s="17"/>
      <c r="L54" s="17"/>
      <c r="M54" s="18"/>
      <c r="N54" s="18"/>
      <c r="O54" s="18"/>
    </row>
    <row r="55" spans="1:15">
      <c r="A55" s="118" t="s">
        <v>215</v>
      </c>
      <c r="B55" s="119"/>
      <c r="C55" s="119"/>
      <c r="D55" s="120"/>
      <c r="E55" s="4"/>
      <c r="F55" s="7"/>
      <c r="G55" s="8"/>
      <c r="H55" s="70"/>
      <c r="I55" s="17"/>
      <c r="J55" s="7"/>
      <c r="K55" s="17"/>
      <c r="L55" s="17"/>
      <c r="M55" s="18"/>
      <c r="N55" s="18"/>
      <c r="O55" s="18"/>
    </row>
    <row r="56" spans="1:15">
      <c r="A56" s="118" t="s">
        <v>216</v>
      </c>
      <c r="B56" s="119"/>
      <c r="C56" s="119"/>
      <c r="D56" s="120"/>
      <c r="E56" s="4"/>
      <c r="F56" s="7"/>
      <c r="G56" s="8"/>
      <c r="H56" s="70"/>
      <c r="I56" s="17"/>
      <c r="J56" s="7"/>
      <c r="K56" s="17"/>
      <c r="L56" s="17"/>
      <c r="M56" s="18"/>
      <c r="N56" s="18"/>
      <c r="O56" s="18"/>
    </row>
    <row r="57" spans="1:15">
      <c r="A57" s="118" t="s">
        <v>217</v>
      </c>
      <c r="B57" s="119"/>
      <c r="C57" s="119"/>
      <c r="D57" s="120"/>
      <c r="E57" s="4"/>
      <c r="F57" s="7"/>
      <c r="G57" s="8"/>
      <c r="H57" s="70"/>
      <c r="I57" s="17"/>
      <c r="J57" s="7"/>
      <c r="K57" s="17"/>
      <c r="L57" s="17"/>
      <c r="M57" s="18"/>
      <c r="N57" s="18"/>
      <c r="O57" s="18"/>
    </row>
    <row r="58" spans="1:15">
      <c r="A58" s="118" t="s">
        <v>218</v>
      </c>
      <c r="B58" s="119"/>
      <c r="C58" s="119"/>
      <c r="D58" s="120"/>
      <c r="E58" s="4"/>
      <c r="F58" s="7"/>
      <c r="G58" s="8"/>
      <c r="H58" s="70"/>
      <c r="I58" s="17"/>
      <c r="J58" s="7"/>
      <c r="K58" s="17"/>
      <c r="L58" s="17"/>
      <c r="M58" s="18"/>
      <c r="N58" s="18"/>
      <c r="O58" s="18"/>
    </row>
    <row r="59" spans="1:15">
      <c r="A59" s="118" t="s">
        <v>219</v>
      </c>
      <c r="B59" s="119"/>
      <c r="C59" s="119"/>
      <c r="D59" s="120"/>
      <c r="E59" s="4"/>
      <c r="F59" s="7"/>
      <c r="G59" s="8"/>
      <c r="H59" s="70"/>
      <c r="I59" s="17"/>
      <c r="J59" s="7"/>
      <c r="K59" s="17"/>
      <c r="L59" s="17"/>
      <c r="M59" s="18"/>
      <c r="N59" s="18"/>
      <c r="O59" s="18"/>
    </row>
    <row r="60" spans="1:15">
      <c r="A60" s="118" t="s">
        <v>220</v>
      </c>
      <c r="B60" s="119"/>
      <c r="C60" s="119"/>
      <c r="D60" s="120"/>
      <c r="E60" s="4"/>
      <c r="F60" s="7"/>
      <c r="G60" s="8"/>
      <c r="H60" s="70"/>
      <c r="I60" s="17"/>
      <c r="J60" s="7"/>
      <c r="K60" s="17"/>
      <c r="L60" s="17"/>
      <c r="M60" s="18"/>
      <c r="N60" s="18"/>
      <c r="O60" s="18"/>
    </row>
    <row r="61" spans="1:15">
      <c r="A61" s="118" t="s">
        <v>221</v>
      </c>
      <c r="B61" s="119"/>
      <c r="C61" s="119"/>
      <c r="D61" s="120"/>
      <c r="E61" s="4"/>
      <c r="F61" s="7"/>
      <c r="G61" s="8"/>
      <c r="H61" s="70"/>
      <c r="I61" s="17"/>
      <c r="J61" s="7"/>
      <c r="K61" s="17"/>
      <c r="L61" s="17"/>
      <c r="M61" s="18"/>
      <c r="N61" s="18"/>
      <c r="O61" s="18"/>
    </row>
    <row r="62" spans="1:15">
      <c r="A62" s="118" t="s">
        <v>222</v>
      </c>
      <c r="B62" s="119"/>
      <c r="C62" s="119"/>
      <c r="D62" s="120"/>
      <c r="E62" s="4"/>
      <c r="F62" s="7"/>
      <c r="G62" s="8"/>
      <c r="H62" s="70"/>
      <c r="I62" s="17"/>
      <c r="J62" s="7"/>
      <c r="K62" s="17"/>
      <c r="L62" s="17"/>
      <c r="M62" s="18"/>
      <c r="N62" s="18"/>
      <c r="O62" s="18"/>
    </row>
    <row r="63" spans="1:15">
      <c r="A63" s="118" t="s">
        <v>223</v>
      </c>
      <c r="B63" s="119"/>
      <c r="C63" s="119"/>
      <c r="D63" s="120"/>
      <c r="E63" s="4"/>
      <c r="F63" s="7"/>
      <c r="G63" s="8"/>
      <c r="H63" s="70"/>
      <c r="I63" s="17"/>
      <c r="J63" s="7"/>
      <c r="K63" s="17"/>
      <c r="L63" s="17"/>
      <c r="M63" s="18"/>
      <c r="N63" s="18"/>
      <c r="O63" s="18"/>
    </row>
    <row r="64" spans="1:15">
      <c r="A64" s="118" t="s">
        <v>224</v>
      </c>
      <c r="B64" s="119"/>
      <c r="C64" s="119"/>
      <c r="D64" s="120"/>
      <c r="E64" s="4"/>
      <c r="F64" s="7"/>
      <c r="G64" s="8"/>
      <c r="H64" s="70"/>
      <c r="I64" s="17"/>
      <c r="J64" s="7"/>
      <c r="K64" s="17"/>
      <c r="L64" s="17"/>
      <c r="M64" s="18"/>
      <c r="N64" s="18"/>
      <c r="O64" s="18"/>
    </row>
    <row r="65" spans="1:15">
      <c r="A65" s="118" t="s">
        <v>225</v>
      </c>
      <c r="B65" s="119"/>
      <c r="C65" s="119"/>
      <c r="D65" s="120"/>
      <c r="E65" s="4"/>
      <c r="F65" s="7"/>
      <c r="G65" s="8"/>
      <c r="H65" s="70"/>
      <c r="I65" s="17"/>
      <c r="J65" s="7"/>
      <c r="K65" s="17"/>
      <c r="L65" s="17"/>
      <c r="M65" s="18"/>
      <c r="N65" s="18"/>
      <c r="O65" s="18"/>
    </row>
    <row r="66" spans="1:15">
      <c r="A66" s="118" t="s">
        <v>226</v>
      </c>
      <c r="B66" s="119"/>
      <c r="C66" s="119"/>
      <c r="D66" s="120"/>
      <c r="E66" s="4"/>
      <c r="F66" s="7"/>
      <c r="G66" s="8"/>
      <c r="H66" s="70"/>
      <c r="I66" s="17"/>
      <c r="J66" s="7"/>
      <c r="K66" s="17"/>
      <c r="L66" s="17"/>
      <c r="M66" s="18"/>
      <c r="N66" s="18"/>
      <c r="O66" s="18"/>
    </row>
    <row r="67" spans="1:15">
      <c r="A67" s="118" t="s">
        <v>227</v>
      </c>
      <c r="B67" s="119"/>
      <c r="C67" s="119"/>
      <c r="D67" s="120"/>
      <c r="E67" s="4"/>
      <c r="F67" s="7"/>
      <c r="G67" s="8"/>
      <c r="H67" s="70"/>
      <c r="I67" s="17"/>
      <c r="J67" s="7"/>
      <c r="K67" s="17"/>
      <c r="L67" s="17"/>
      <c r="M67" s="18"/>
      <c r="N67" s="18"/>
      <c r="O67" s="18"/>
    </row>
    <row r="68" spans="1:15">
      <c r="A68" s="118" t="s">
        <v>228</v>
      </c>
      <c r="B68" s="119"/>
      <c r="C68" s="119"/>
      <c r="D68" s="120"/>
      <c r="E68" s="4"/>
      <c r="F68" s="7"/>
      <c r="G68" s="8"/>
      <c r="H68" s="70"/>
      <c r="I68" s="17"/>
      <c r="J68" s="7"/>
      <c r="K68" s="17"/>
      <c r="L68" s="17"/>
      <c r="M68" s="18"/>
      <c r="N68" s="18"/>
      <c r="O68" s="18"/>
    </row>
    <row r="69" spans="1:15">
      <c r="A69" s="118" t="s">
        <v>229</v>
      </c>
      <c r="B69" s="119"/>
      <c r="C69" s="119"/>
      <c r="D69" s="120"/>
      <c r="E69" s="4"/>
      <c r="F69" s="7"/>
      <c r="G69" s="8"/>
      <c r="H69" s="70"/>
      <c r="I69" s="17"/>
      <c r="J69" s="7"/>
      <c r="K69" s="17"/>
      <c r="L69" s="17"/>
      <c r="M69" s="18"/>
      <c r="N69" s="18"/>
      <c r="O69" s="18"/>
    </row>
    <row r="70" spans="1:15">
      <c r="A70" s="118" t="s">
        <v>230</v>
      </c>
      <c r="B70" s="119"/>
      <c r="C70" s="119"/>
      <c r="D70" s="120"/>
      <c r="E70" s="4"/>
      <c r="F70" s="7"/>
      <c r="G70" s="8"/>
      <c r="H70" s="70"/>
      <c r="I70" s="17"/>
      <c r="J70" s="7"/>
      <c r="K70" s="17"/>
      <c r="L70" s="17"/>
      <c r="M70" s="18"/>
      <c r="N70" s="18"/>
      <c r="O70" s="18"/>
    </row>
    <row r="71" spans="1:15">
      <c r="A71" s="118" t="s">
        <v>231</v>
      </c>
      <c r="B71" s="119"/>
      <c r="C71" s="119"/>
      <c r="D71" s="120"/>
      <c r="E71" s="4"/>
      <c r="F71" s="7"/>
      <c r="G71" s="8"/>
      <c r="H71" s="70"/>
      <c r="I71" s="17"/>
      <c r="J71" s="7"/>
      <c r="K71" s="17"/>
      <c r="L71" s="17"/>
      <c r="M71" s="18"/>
      <c r="N71" s="18"/>
      <c r="O71" s="18"/>
    </row>
    <row r="72" spans="1:15">
      <c r="A72" s="118" t="s">
        <v>232</v>
      </c>
      <c r="B72" s="119"/>
      <c r="C72" s="119"/>
      <c r="D72" s="120"/>
      <c r="E72" s="4"/>
      <c r="F72" s="7"/>
      <c r="G72" s="8"/>
      <c r="H72" s="70"/>
      <c r="I72" s="17"/>
      <c r="J72" s="7"/>
      <c r="K72" s="17"/>
      <c r="L72" s="17"/>
      <c r="M72" s="18"/>
      <c r="N72" s="18"/>
      <c r="O72" s="18"/>
    </row>
    <row r="73" spans="1:15">
      <c r="A73" s="118" t="s">
        <v>233</v>
      </c>
      <c r="B73" s="119"/>
      <c r="C73" s="119"/>
      <c r="D73" s="120"/>
      <c r="E73" s="4"/>
      <c r="F73" s="7"/>
      <c r="G73" s="8"/>
      <c r="H73" s="70"/>
      <c r="I73" s="17"/>
      <c r="J73" s="7"/>
      <c r="K73" s="17"/>
      <c r="L73" s="17"/>
      <c r="M73" s="18"/>
      <c r="N73" s="18"/>
      <c r="O73" s="18"/>
    </row>
    <row r="74" spans="1:15">
      <c r="A74" s="118" t="s">
        <v>234</v>
      </c>
      <c r="B74" s="119"/>
      <c r="C74" s="119"/>
      <c r="D74" s="120"/>
      <c r="E74" s="4"/>
      <c r="F74" s="7"/>
      <c r="G74" s="8"/>
      <c r="H74" s="70"/>
      <c r="I74" s="17"/>
      <c r="J74" s="7"/>
      <c r="K74" s="17"/>
      <c r="L74" s="17"/>
      <c r="M74" s="18"/>
      <c r="N74" s="18"/>
      <c r="O74" s="18"/>
    </row>
    <row r="75" spans="1:15">
      <c r="A75" s="118" t="s">
        <v>235</v>
      </c>
      <c r="B75" s="119"/>
      <c r="C75" s="119"/>
      <c r="D75" s="120"/>
      <c r="E75" s="4"/>
      <c r="F75" s="7"/>
      <c r="G75" s="8"/>
      <c r="H75" s="70"/>
      <c r="I75" s="17"/>
      <c r="J75" s="7"/>
      <c r="K75" s="17"/>
      <c r="L75" s="17"/>
      <c r="M75" s="18"/>
      <c r="N75" s="18"/>
      <c r="O75" s="18"/>
    </row>
    <row r="76" spans="1:15">
      <c r="A76" s="118" t="s">
        <v>236</v>
      </c>
      <c r="B76" s="119"/>
      <c r="C76" s="119"/>
      <c r="D76" s="120"/>
      <c r="E76" s="4"/>
      <c r="F76" s="7"/>
      <c r="G76" s="8"/>
      <c r="H76" s="70"/>
      <c r="I76" s="17"/>
      <c r="J76" s="7"/>
      <c r="K76" s="17"/>
      <c r="L76" s="17"/>
      <c r="M76" s="18"/>
      <c r="N76" s="18"/>
      <c r="O76" s="18"/>
    </row>
    <row r="77" spans="1:15">
      <c r="A77" s="118" t="s">
        <v>237</v>
      </c>
      <c r="B77" s="119"/>
      <c r="C77" s="119"/>
      <c r="D77" s="120"/>
      <c r="E77" s="4"/>
      <c r="F77" s="7"/>
      <c r="G77" s="8"/>
      <c r="H77" s="70"/>
      <c r="I77" s="17"/>
      <c r="J77" s="7"/>
      <c r="K77" s="17"/>
      <c r="L77" s="17"/>
      <c r="M77" s="18"/>
      <c r="N77" s="18"/>
      <c r="O77" s="18"/>
    </row>
    <row r="78" spans="1:15">
      <c r="A78" s="118" t="s">
        <v>238</v>
      </c>
      <c r="B78" s="119"/>
      <c r="C78" s="119"/>
      <c r="D78" s="120"/>
      <c r="E78" s="4"/>
      <c r="F78" s="7"/>
      <c r="G78" s="8"/>
      <c r="H78" s="70"/>
      <c r="I78" s="17"/>
      <c r="J78" s="7"/>
      <c r="K78" s="17"/>
      <c r="L78" s="17"/>
      <c r="M78" s="18"/>
      <c r="N78" s="18"/>
      <c r="O78" s="18"/>
    </row>
    <row r="79" spans="1:15">
      <c r="A79" s="118" t="s">
        <v>239</v>
      </c>
      <c r="B79" s="119"/>
      <c r="C79" s="119"/>
      <c r="D79" s="120"/>
      <c r="E79" s="4"/>
      <c r="F79" s="7"/>
      <c r="G79" s="8"/>
      <c r="H79" s="70"/>
      <c r="I79" s="17"/>
      <c r="J79" s="7"/>
      <c r="K79" s="17"/>
      <c r="L79" s="17"/>
      <c r="M79" s="18"/>
      <c r="N79" s="18"/>
      <c r="O79" s="18"/>
    </row>
    <row r="80" spans="1:15">
      <c r="A80" s="118" t="s">
        <v>240</v>
      </c>
      <c r="B80" s="119"/>
      <c r="C80" s="119"/>
      <c r="D80" s="120"/>
      <c r="E80" s="4"/>
      <c r="F80" s="7"/>
      <c r="G80" s="8"/>
      <c r="H80" s="70"/>
      <c r="I80" s="17"/>
      <c r="J80" s="7"/>
      <c r="K80" s="17"/>
      <c r="L80" s="17"/>
      <c r="M80" s="18"/>
      <c r="N80" s="18"/>
      <c r="O80" s="18"/>
    </row>
    <row r="81" spans="1:15">
      <c r="A81" s="118" t="s">
        <v>241</v>
      </c>
      <c r="B81" s="119"/>
      <c r="C81" s="119"/>
      <c r="D81" s="120"/>
      <c r="E81" s="4"/>
      <c r="F81" s="7"/>
      <c r="G81" s="8"/>
      <c r="H81" s="70"/>
      <c r="I81" s="17"/>
      <c r="J81" s="7"/>
      <c r="K81" s="17"/>
      <c r="L81" s="17"/>
      <c r="M81" s="18"/>
      <c r="N81" s="18"/>
      <c r="O81" s="18"/>
    </row>
    <row r="82" spans="1:15">
      <c r="A82" s="118" t="s">
        <v>242</v>
      </c>
      <c r="B82" s="119"/>
      <c r="C82" s="119"/>
      <c r="D82" s="120"/>
      <c r="E82" s="4"/>
      <c r="F82" s="7"/>
      <c r="G82" s="8"/>
      <c r="H82" s="70"/>
      <c r="I82" s="17"/>
      <c r="J82" s="7"/>
      <c r="K82" s="17"/>
      <c r="L82" s="17"/>
      <c r="M82" s="18"/>
      <c r="N82" s="18"/>
      <c r="O82" s="18"/>
    </row>
    <row r="83" spans="1:15">
      <c r="A83" s="118" t="s">
        <v>243</v>
      </c>
      <c r="B83" s="119"/>
      <c r="C83" s="119"/>
      <c r="D83" s="120"/>
      <c r="E83" s="4"/>
      <c r="F83" s="7"/>
      <c r="G83" s="8"/>
      <c r="H83" s="70"/>
      <c r="I83" s="17"/>
      <c r="J83" s="7"/>
      <c r="K83" s="17"/>
      <c r="L83" s="17"/>
      <c r="M83" s="18"/>
      <c r="N83" s="18"/>
      <c r="O83" s="18"/>
    </row>
    <row r="84" spans="1:15">
      <c r="A84" s="118" t="s">
        <v>244</v>
      </c>
      <c r="B84" s="119"/>
      <c r="C84" s="119"/>
      <c r="D84" s="120"/>
      <c r="E84" s="4"/>
      <c r="F84" s="7"/>
      <c r="G84" s="8"/>
      <c r="H84" s="70"/>
      <c r="I84" s="17"/>
      <c r="J84" s="7"/>
      <c r="K84" s="17"/>
      <c r="L84" s="17"/>
      <c r="M84" s="18"/>
      <c r="N84" s="18"/>
      <c r="O84" s="18"/>
    </row>
    <row r="85" spans="1:15">
      <c r="A85" s="118" t="s">
        <v>245</v>
      </c>
      <c r="B85" s="119"/>
      <c r="C85" s="119"/>
      <c r="D85" s="120"/>
      <c r="E85" s="4"/>
      <c r="F85" s="7"/>
      <c r="G85" s="8"/>
      <c r="H85" s="70"/>
      <c r="I85" s="17"/>
      <c r="J85" s="7"/>
      <c r="K85" s="17"/>
      <c r="L85" s="17"/>
      <c r="M85" s="18"/>
      <c r="N85" s="18"/>
      <c r="O85" s="18"/>
    </row>
    <row r="86" spans="1:15">
      <c r="A86" s="118" t="s">
        <v>83</v>
      </c>
      <c r="B86" s="119"/>
      <c r="C86" s="119"/>
      <c r="D86" s="120"/>
      <c r="E86" s="4"/>
      <c r="F86" s="7"/>
      <c r="G86" s="8"/>
      <c r="H86" s="70"/>
      <c r="I86" s="17"/>
      <c r="J86" s="7"/>
      <c r="K86" s="17"/>
      <c r="L86" s="17"/>
      <c r="M86" s="18"/>
      <c r="N86" s="18"/>
      <c r="O86" s="18"/>
    </row>
    <row r="87" spans="1:15">
      <c r="A87" s="118" t="s">
        <v>84</v>
      </c>
      <c r="B87" s="119"/>
      <c r="C87" s="119"/>
      <c r="D87" s="120"/>
      <c r="E87" s="4"/>
      <c r="F87" s="7"/>
      <c r="G87" s="8"/>
      <c r="H87" s="70"/>
      <c r="I87" s="17"/>
      <c r="J87" s="7"/>
      <c r="K87" s="17"/>
      <c r="L87" s="17"/>
      <c r="M87" s="18"/>
      <c r="N87" s="18"/>
      <c r="O87" s="18"/>
    </row>
    <row r="88" spans="1:15">
      <c r="A88" s="118" t="s">
        <v>85</v>
      </c>
      <c r="B88" s="119"/>
      <c r="C88" s="119"/>
      <c r="D88" s="120"/>
      <c r="E88" s="4"/>
      <c r="F88" s="7"/>
      <c r="G88" s="8"/>
      <c r="H88" s="70"/>
      <c r="I88" s="17"/>
      <c r="J88" s="7"/>
      <c r="K88" s="17"/>
      <c r="L88" s="17"/>
      <c r="M88" s="18"/>
      <c r="N88" s="18"/>
      <c r="O88" s="18"/>
    </row>
    <row r="89" spans="1:15">
      <c r="A89" s="126" t="s">
        <v>80</v>
      </c>
      <c r="B89" s="127"/>
      <c r="C89" s="127"/>
      <c r="D89" s="128"/>
      <c r="E89" s="4"/>
      <c r="F89" s="7"/>
      <c r="G89" s="8"/>
      <c r="H89" s="70"/>
      <c r="I89" s="17"/>
      <c r="J89" s="7"/>
      <c r="K89" s="17"/>
      <c r="L89" s="17"/>
      <c r="M89" s="18"/>
      <c r="N89" s="18"/>
      <c r="O89" s="18"/>
    </row>
    <row r="90" spans="1:15">
      <c r="A90" s="126" t="s">
        <v>81</v>
      </c>
      <c r="B90" s="127"/>
      <c r="C90" s="127"/>
      <c r="D90" s="128"/>
      <c r="E90" s="4"/>
      <c r="F90" s="7"/>
      <c r="G90" s="8"/>
      <c r="H90" s="70"/>
      <c r="I90" s="17"/>
      <c r="J90" s="7"/>
      <c r="K90" s="17"/>
      <c r="L90" s="17"/>
      <c r="M90" s="18"/>
      <c r="N90" s="18"/>
      <c r="O90" s="18"/>
    </row>
    <row r="91" spans="1:15">
      <c r="A91" s="126" t="s">
        <v>82</v>
      </c>
      <c r="B91" s="127"/>
      <c r="C91" s="127"/>
      <c r="D91" s="128"/>
      <c r="E91" s="4"/>
      <c r="F91" s="7"/>
      <c r="G91" s="8"/>
      <c r="H91" s="70"/>
      <c r="I91" s="17"/>
      <c r="J91" s="7"/>
      <c r="K91" s="17"/>
      <c r="L91" s="17"/>
      <c r="M91" s="18"/>
      <c r="N91" s="18"/>
      <c r="O91" s="18"/>
    </row>
    <row r="92" spans="1:15">
      <c r="A92" s="118" t="s">
        <v>44</v>
      </c>
      <c r="B92" s="119"/>
      <c r="C92" s="119"/>
      <c r="D92" s="120"/>
      <c r="E92" s="4"/>
      <c r="F92" s="7"/>
      <c r="G92" s="8"/>
      <c r="H92" s="70"/>
      <c r="I92" s="17"/>
      <c r="J92" s="7"/>
      <c r="K92" s="17"/>
      <c r="L92" s="17"/>
      <c r="M92" s="18"/>
      <c r="N92" s="18"/>
      <c r="O92" s="18"/>
    </row>
    <row r="93" spans="1:15">
      <c r="A93" s="118" t="s">
        <v>45</v>
      </c>
      <c r="B93" s="119"/>
      <c r="C93" s="119"/>
      <c r="D93" s="120"/>
      <c r="E93" s="4"/>
      <c r="F93" s="7"/>
      <c r="G93" s="8"/>
      <c r="H93" s="70"/>
      <c r="I93" s="17"/>
      <c r="J93" s="7"/>
      <c r="K93" s="17"/>
      <c r="L93" s="17"/>
      <c r="M93" s="18"/>
      <c r="N93" s="18"/>
      <c r="O93" s="18"/>
    </row>
    <row r="94" spans="1:15">
      <c r="A94" s="118" t="s">
        <v>46</v>
      </c>
      <c r="B94" s="119"/>
      <c r="C94" s="119"/>
      <c r="D94" s="120"/>
      <c r="E94" s="4"/>
      <c r="F94" s="7"/>
      <c r="G94" s="8"/>
      <c r="H94" s="70"/>
      <c r="I94" s="17"/>
      <c r="J94" s="7"/>
      <c r="K94" s="17"/>
      <c r="L94" s="17"/>
      <c r="M94" s="18"/>
      <c r="N94" s="18"/>
      <c r="O94" s="18"/>
    </row>
    <row r="95" spans="1:15">
      <c r="A95" s="118" t="s">
        <v>77</v>
      </c>
      <c r="B95" s="119"/>
      <c r="C95" s="119"/>
      <c r="D95" s="120"/>
      <c r="E95" s="4"/>
      <c r="F95" s="7"/>
      <c r="G95" s="8"/>
      <c r="H95" s="70"/>
      <c r="I95" s="17"/>
      <c r="J95" s="7"/>
      <c r="K95" s="17"/>
      <c r="L95" s="17"/>
      <c r="M95" s="18"/>
      <c r="N95" s="18"/>
      <c r="O95" s="18"/>
    </row>
    <row r="96" spans="1:15">
      <c r="A96" s="118" t="s">
        <v>78</v>
      </c>
      <c r="B96" s="119"/>
      <c r="C96" s="119"/>
      <c r="D96" s="120"/>
      <c r="E96" s="4"/>
      <c r="F96" s="7"/>
      <c r="G96" s="8"/>
      <c r="H96" s="70"/>
      <c r="I96" s="17"/>
      <c r="J96" s="7"/>
      <c r="K96" s="17"/>
      <c r="L96" s="17"/>
      <c r="M96" s="18"/>
      <c r="N96" s="18"/>
      <c r="O96" s="18"/>
    </row>
    <row r="97" spans="1:15">
      <c r="A97" s="118" t="s">
        <v>79</v>
      </c>
      <c r="B97" s="119"/>
      <c r="C97" s="119"/>
      <c r="D97" s="120"/>
      <c r="E97" s="4"/>
      <c r="F97" s="7"/>
      <c r="G97" s="8"/>
      <c r="H97" s="70"/>
      <c r="I97" s="17"/>
      <c r="J97" s="7"/>
      <c r="K97" s="17"/>
      <c r="L97" s="17"/>
      <c r="M97" s="18"/>
      <c r="N97" s="18"/>
      <c r="O97" s="18"/>
    </row>
    <row r="98" spans="1:15">
      <c r="A98" s="118" t="s">
        <v>47</v>
      </c>
      <c r="B98" s="119"/>
      <c r="C98" s="119"/>
      <c r="D98" s="120"/>
      <c r="E98" s="4"/>
      <c r="F98" s="7"/>
      <c r="G98" s="8"/>
      <c r="H98" s="70"/>
      <c r="I98" s="17"/>
      <c r="J98" s="7"/>
      <c r="K98" s="17"/>
      <c r="L98" s="17"/>
      <c r="M98" s="18"/>
      <c r="N98" s="18"/>
      <c r="O98" s="18"/>
    </row>
    <row r="99" spans="1:15">
      <c r="A99" s="118" t="s">
        <v>48</v>
      </c>
      <c r="B99" s="119"/>
      <c r="C99" s="119"/>
      <c r="D99" s="120"/>
      <c r="E99" s="4"/>
      <c r="F99" s="7"/>
      <c r="G99" s="8"/>
      <c r="H99" s="70"/>
      <c r="I99" s="17"/>
      <c r="J99" s="7"/>
      <c r="K99" s="17"/>
      <c r="L99" s="17"/>
      <c r="M99" s="18"/>
      <c r="N99" s="18"/>
      <c r="O99" s="18"/>
    </row>
    <row r="100" spans="1:15">
      <c r="A100" s="118" t="s">
        <v>49</v>
      </c>
      <c r="B100" s="119"/>
      <c r="C100" s="119"/>
      <c r="D100" s="120"/>
      <c r="E100" s="4"/>
      <c r="F100" s="7"/>
      <c r="G100" s="8"/>
      <c r="H100" s="70"/>
      <c r="I100" s="17"/>
      <c r="J100" s="7"/>
      <c r="K100" s="17"/>
      <c r="L100" s="17"/>
      <c r="M100" s="18"/>
      <c r="N100" s="18"/>
      <c r="O100" s="18"/>
    </row>
    <row r="101" spans="1:15">
      <c r="A101" s="118" t="s">
        <v>50</v>
      </c>
      <c r="B101" s="119"/>
      <c r="C101" s="119"/>
      <c r="D101" s="120"/>
      <c r="E101" s="4"/>
      <c r="F101" s="7"/>
      <c r="G101" s="8"/>
      <c r="H101" s="70"/>
      <c r="I101" s="17"/>
      <c r="J101" s="7"/>
      <c r="K101" s="17"/>
      <c r="L101" s="17"/>
      <c r="M101" s="18"/>
      <c r="N101" s="18"/>
      <c r="O101" s="18"/>
    </row>
    <row r="102" spans="1:15">
      <c r="A102" s="118" t="s">
        <v>51</v>
      </c>
      <c r="B102" s="119"/>
      <c r="C102" s="119"/>
      <c r="D102" s="120"/>
      <c r="E102" s="4"/>
      <c r="F102" s="7"/>
      <c r="G102" s="8"/>
      <c r="H102" s="70"/>
      <c r="I102" s="17"/>
      <c r="J102" s="7"/>
      <c r="K102" s="17"/>
      <c r="L102" s="17"/>
      <c r="M102" s="18"/>
      <c r="N102" s="18"/>
      <c r="O102" s="18"/>
    </row>
    <row r="103" spans="1:15">
      <c r="A103" s="118" t="s">
        <v>52</v>
      </c>
      <c r="B103" s="119"/>
      <c r="C103" s="119"/>
      <c r="D103" s="120"/>
      <c r="E103" s="4"/>
      <c r="F103" s="7"/>
      <c r="G103" s="8"/>
      <c r="H103" s="70"/>
      <c r="I103" s="17"/>
      <c r="J103" s="7"/>
      <c r="K103" s="17"/>
      <c r="L103" s="17"/>
      <c r="M103" s="18"/>
      <c r="N103" s="18"/>
      <c r="O103" s="18"/>
    </row>
    <row r="104" spans="1:15">
      <c r="A104" s="118" t="s">
        <v>53</v>
      </c>
      <c r="B104" s="119"/>
      <c r="C104" s="119"/>
      <c r="D104" s="120"/>
      <c r="E104" s="4"/>
      <c r="F104" s="7"/>
      <c r="G104" s="8"/>
      <c r="H104" s="70"/>
      <c r="I104" s="17"/>
      <c r="J104" s="7"/>
      <c r="K104" s="17"/>
      <c r="L104" s="17"/>
      <c r="M104" s="18"/>
      <c r="N104" s="18"/>
      <c r="O104" s="18"/>
    </row>
    <row r="105" spans="1:15">
      <c r="A105" s="118" t="s">
        <v>54</v>
      </c>
      <c r="B105" s="119"/>
      <c r="C105" s="119"/>
      <c r="D105" s="120"/>
      <c r="E105" s="4"/>
      <c r="F105" s="7"/>
      <c r="G105" s="8"/>
      <c r="H105" s="70"/>
      <c r="I105" s="17"/>
      <c r="J105" s="7"/>
      <c r="K105" s="17"/>
      <c r="L105" s="17"/>
      <c r="M105" s="18"/>
      <c r="N105" s="18"/>
      <c r="O105" s="18"/>
    </row>
    <row r="106" spans="1:15">
      <c r="A106" s="118" t="s">
        <v>55</v>
      </c>
      <c r="B106" s="119"/>
      <c r="C106" s="119"/>
      <c r="D106" s="120"/>
      <c r="E106" s="4"/>
      <c r="F106" s="7"/>
      <c r="G106" s="8"/>
      <c r="H106" s="70"/>
      <c r="I106" s="17"/>
      <c r="J106" s="7"/>
      <c r="K106" s="17"/>
      <c r="L106" s="17"/>
      <c r="M106" s="18"/>
      <c r="N106" s="18"/>
      <c r="O106" s="18"/>
    </row>
    <row r="107" spans="1:15">
      <c r="A107" s="118" t="s">
        <v>56</v>
      </c>
      <c r="B107" s="119"/>
      <c r="C107" s="119"/>
      <c r="D107" s="120"/>
      <c r="E107" s="4"/>
      <c r="F107" s="7"/>
      <c r="G107" s="8"/>
      <c r="H107" s="70"/>
      <c r="I107" s="17"/>
      <c r="J107" s="7"/>
      <c r="K107" s="17"/>
      <c r="L107" s="17"/>
      <c r="M107" s="18"/>
      <c r="N107" s="18"/>
      <c r="O107" s="18"/>
    </row>
    <row r="108" spans="1:15">
      <c r="A108" s="118" t="s">
        <v>57</v>
      </c>
      <c r="B108" s="119"/>
      <c r="C108" s="119"/>
      <c r="D108" s="120"/>
      <c r="E108" s="4"/>
      <c r="F108" s="7"/>
      <c r="G108" s="8"/>
      <c r="H108" s="70"/>
      <c r="I108" s="17"/>
      <c r="J108" s="7"/>
      <c r="K108" s="17"/>
      <c r="L108" s="17"/>
      <c r="M108" s="18"/>
      <c r="N108" s="18"/>
      <c r="O108" s="18"/>
    </row>
    <row r="109" spans="1:15">
      <c r="A109" s="118" t="s">
        <v>58</v>
      </c>
      <c r="B109" s="119"/>
      <c r="C109" s="119"/>
      <c r="D109" s="120"/>
      <c r="E109" s="4"/>
      <c r="F109" s="7"/>
      <c r="G109" s="8"/>
      <c r="H109" s="70"/>
      <c r="I109" s="17"/>
      <c r="J109" s="7"/>
      <c r="K109" s="17"/>
      <c r="L109" s="17"/>
      <c r="M109" s="18"/>
      <c r="N109" s="18"/>
      <c r="O109" s="18"/>
    </row>
    <row r="110" spans="1:15">
      <c r="A110" s="118" t="s">
        <v>59</v>
      </c>
      <c r="B110" s="119"/>
      <c r="C110" s="119"/>
      <c r="D110" s="120"/>
      <c r="E110" s="4"/>
      <c r="F110" s="7"/>
      <c r="G110" s="8"/>
      <c r="H110" s="70"/>
      <c r="I110" s="17"/>
      <c r="J110" s="7"/>
      <c r="K110" s="17"/>
      <c r="L110" s="17"/>
      <c r="M110" s="18"/>
      <c r="N110" s="18"/>
      <c r="O110" s="18"/>
    </row>
    <row r="111" spans="1:15">
      <c r="A111" s="118" t="s">
        <v>60</v>
      </c>
      <c r="B111" s="119"/>
      <c r="C111" s="119"/>
      <c r="D111" s="120"/>
      <c r="E111" s="4"/>
      <c r="F111" s="7"/>
      <c r="G111" s="8"/>
      <c r="H111" s="70"/>
      <c r="I111" s="17"/>
      <c r="J111" s="7"/>
      <c r="K111" s="17"/>
      <c r="L111" s="17"/>
      <c r="M111" s="18"/>
      <c r="N111" s="18"/>
      <c r="O111" s="18"/>
    </row>
    <row r="112" spans="1:15">
      <c r="A112" s="118" t="s">
        <v>61</v>
      </c>
      <c r="B112" s="119"/>
      <c r="C112" s="119"/>
      <c r="D112" s="120"/>
      <c r="E112" s="4"/>
      <c r="F112" s="7"/>
      <c r="G112" s="8"/>
      <c r="H112" s="70"/>
      <c r="I112" s="17"/>
      <c r="J112" s="7"/>
      <c r="K112" s="17"/>
      <c r="L112" s="17"/>
      <c r="M112" s="18"/>
      <c r="N112" s="18"/>
      <c r="O112" s="18"/>
    </row>
    <row r="113" spans="1:15">
      <c r="A113" s="118" t="s">
        <v>62</v>
      </c>
      <c r="B113" s="119"/>
      <c r="C113" s="119"/>
      <c r="D113" s="120"/>
      <c r="E113" s="4"/>
      <c r="F113" s="7"/>
      <c r="G113" s="8"/>
      <c r="H113" s="70"/>
      <c r="I113" s="17"/>
      <c r="J113" s="7"/>
      <c r="K113" s="17"/>
      <c r="L113" s="17"/>
      <c r="M113" s="18"/>
      <c r="N113" s="18"/>
      <c r="O113" s="18"/>
    </row>
    <row r="114" spans="1:15">
      <c r="A114" s="118" t="s">
        <v>63</v>
      </c>
      <c r="B114" s="119"/>
      <c r="C114" s="119"/>
      <c r="D114" s="120"/>
      <c r="E114" s="4"/>
      <c r="F114" s="7"/>
      <c r="G114" s="8"/>
      <c r="H114" s="70"/>
      <c r="I114" s="17"/>
      <c r="J114" s="7"/>
      <c r="K114" s="17"/>
      <c r="L114" s="17"/>
      <c r="M114" s="18"/>
      <c r="N114" s="18"/>
      <c r="O114" s="18"/>
    </row>
    <row r="115" spans="1:15">
      <c r="A115" s="118" t="s">
        <v>64</v>
      </c>
      <c r="B115" s="119"/>
      <c r="C115" s="119"/>
      <c r="D115" s="120"/>
      <c r="E115" s="4"/>
      <c r="F115" s="7"/>
      <c r="G115" s="8"/>
      <c r="H115" s="70"/>
      <c r="I115" s="17"/>
      <c r="J115" s="7"/>
      <c r="K115" s="17"/>
      <c r="L115" s="17"/>
      <c r="M115" s="18"/>
      <c r="N115" s="18"/>
      <c r="O115" s="18"/>
    </row>
    <row r="116" spans="1:15">
      <c r="A116" s="118" t="s">
        <v>65</v>
      </c>
      <c r="B116" s="119"/>
      <c r="C116" s="119"/>
      <c r="D116" s="120"/>
      <c r="E116" s="4"/>
      <c r="F116" s="7"/>
      <c r="G116" s="8"/>
      <c r="H116" s="70"/>
      <c r="I116" s="17"/>
      <c r="J116" s="7"/>
      <c r="K116" s="17"/>
      <c r="L116" s="17"/>
      <c r="M116" s="18"/>
      <c r="N116" s="18"/>
      <c r="O116" s="18"/>
    </row>
    <row r="117" spans="1:15">
      <c r="A117" s="118" t="s">
        <v>66</v>
      </c>
      <c r="B117" s="119"/>
      <c r="C117" s="119"/>
      <c r="D117" s="120"/>
      <c r="E117" s="4"/>
      <c r="F117" s="7"/>
      <c r="G117" s="8"/>
      <c r="H117" s="70"/>
      <c r="I117" s="17"/>
      <c r="J117" s="7"/>
      <c r="K117" s="17"/>
      <c r="L117" s="17"/>
      <c r="M117" s="18"/>
      <c r="N117" s="18"/>
      <c r="O117" s="18"/>
    </row>
    <row r="118" spans="1:15">
      <c r="A118" s="118" t="s">
        <v>67</v>
      </c>
      <c r="B118" s="119"/>
      <c r="C118" s="119"/>
      <c r="D118" s="120"/>
      <c r="E118" s="4"/>
      <c r="F118" s="7"/>
      <c r="G118" s="8"/>
      <c r="H118" s="70"/>
      <c r="I118" s="17"/>
      <c r="J118" s="7"/>
      <c r="K118" s="17"/>
      <c r="L118" s="17"/>
      <c r="M118" s="18"/>
      <c r="N118" s="18"/>
      <c r="O118" s="18"/>
    </row>
    <row r="119" spans="1:15">
      <c r="A119" s="118" t="s">
        <v>68</v>
      </c>
      <c r="B119" s="119"/>
      <c r="C119" s="119"/>
      <c r="D119" s="120"/>
      <c r="E119" s="4"/>
      <c r="F119" s="7"/>
      <c r="G119" s="8"/>
      <c r="H119" s="70"/>
      <c r="I119" s="17"/>
      <c r="J119" s="7"/>
      <c r="K119" s="17"/>
      <c r="L119" s="17"/>
      <c r="M119" s="18"/>
      <c r="N119" s="18"/>
      <c r="O119" s="18"/>
    </row>
    <row r="120" spans="1:15">
      <c r="A120" s="118" t="s">
        <v>69</v>
      </c>
      <c r="B120" s="119"/>
      <c r="C120" s="119"/>
      <c r="D120" s="120"/>
      <c r="E120" s="4"/>
      <c r="F120" s="7"/>
      <c r="G120" s="8"/>
      <c r="H120" s="70"/>
      <c r="I120" s="17"/>
      <c r="J120" s="7"/>
      <c r="K120" s="17"/>
      <c r="L120" s="17"/>
      <c r="M120" s="18"/>
      <c r="N120" s="18"/>
      <c r="O120" s="18"/>
    </row>
    <row r="121" spans="1:15">
      <c r="A121" s="118" t="s">
        <v>70</v>
      </c>
      <c r="B121" s="119"/>
      <c r="C121" s="119"/>
      <c r="D121" s="120"/>
      <c r="E121" s="4"/>
      <c r="F121" s="7"/>
      <c r="G121" s="8"/>
      <c r="H121" s="70"/>
      <c r="I121" s="17"/>
      <c r="J121" s="7"/>
      <c r="K121" s="17"/>
      <c r="L121" s="17"/>
      <c r="M121" s="18"/>
      <c r="N121" s="18"/>
      <c r="O121" s="18"/>
    </row>
    <row r="122" spans="1:15">
      <c r="A122" s="118" t="s">
        <v>71</v>
      </c>
      <c r="B122" s="119"/>
      <c r="C122" s="119"/>
      <c r="D122" s="120"/>
      <c r="E122" s="4"/>
      <c r="F122" s="7"/>
      <c r="G122" s="8"/>
      <c r="H122" s="70"/>
      <c r="I122" s="17"/>
      <c r="J122" s="7"/>
      <c r="K122" s="17"/>
      <c r="L122" s="17"/>
      <c r="M122" s="18"/>
      <c r="N122" s="18"/>
      <c r="O122" s="18"/>
    </row>
    <row r="123" spans="1:15">
      <c r="A123" s="118" t="s">
        <v>72</v>
      </c>
      <c r="B123" s="119"/>
      <c r="C123" s="119"/>
      <c r="D123" s="120"/>
      <c r="E123" s="4"/>
      <c r="F123" s="7"/>
      <c r="G123" s="8"/>
      <c r="H123" s="70"/>
      <c r="I123" s="17"/>
      <c r="J123" s="7"/>
      <c r="K123" s="17"/>
      <c r="L123" s="17"/>
      <c r="M123" s="18"/>
      <c r="N123" s="18"/>
      <c r="O123" s="18"/>
    </row>
    <row r="124" spans="1:15">
      <c r="A124" s="118" t="s">
        <v>73</v>
      </c>
      <c r="B124" s="119"/>
      <c r="C124" s="119"/>
      <c r="D124" s="120"/>
      <c r="E124" s="4"/>
      <c r="F124" s="7"/>
      <c r="G124" s="8"/>
      <c r="H124" s="70"/>
      <c r="I124" s="17"/>
      <c r="J124" s="7"/>
      <c r="K124" s="17"/>
      <c r="L124" s="17"/>
      <c r="M124" s="18"/>
      <c r="N124" s="18"/>
      <c r="O124" s="18"/>
    </row>
    <row r="125" spans="1:15">
      <c r="A125" s="118" t="s">
        <v>74</v>
      </c>
      <c r="B125" s="119"/>
      <c r="C125" s="119"/>
      <c r="D125" s="120"/>
      <c r="E125" s="4"/>
      <c r="F125" s="7"/>
      <c r="G125" s="8"/>
      <c r="H125" s="70"/>
      <c r="I125" s="17"/>
      <c r="J125" s="7"/>
      <c r="K125" s="17"/>
      <c r="L125" s="17"/>
      <c r="M125" s="18"/>
      <c r="N125" s="18"/>
      <c r="O125" s="18"/>
    </row>
    <row r="126" spans="1:15">
      <c r="A126" s="118" t="s">
        <v>75</v>
      </c>
      <c r="B126" s="119"/>
      <c r="C126" s="119"/>
      <c r="D126" s="120"/>
      <c r="E126" s="4"/>
      <c r="F126" s="7"/>
      <c r="G126" s="8"/>
      <c r="H126" s="70"/>
      <c r="I126" s="17"/>
      <c r="J126" s="7"/>
      <c r="K126" s="17"/>
      <c r="L126" s="17"/>
      <c r="M126" s="18"/>
      <c r="N126" s="18"/>
      <c r="O126" s="18"/>
    </row>
    <row r="127" spans="1:15">
      <c r="A127" s="118" t="s">
        <v>76</v>
      </c>
      <c r="B127" s="119"/>
      <c r="C127" s="119"/>
      <c r="D127" s="120"/>
      <c r="E127" s="4"/>
      <c r="F127" s="7"/>
      <c r="G127" s="8"/>
      <c r="H127" s="70"/>
      <c r="I127" s="17"/>
      <c r="J127" s="7"/>
      <c r="K127" s="17"/>
      <c r="L127" s="17"/>
      <c r="M127" s="18"/>
      <c r="N127" s="18"/>
      <c r="O127" s="18"/>
    </row>
    <row r="128" spans="1:15">
      <c r="A128" s="118" t="s">
        <v>155</v>
      </c>
      <c r="B128" s="119"/>
      <c r="C128" s="119"/>
      <c r="D128" s="120"/>
      <c r="E128" s="4"/>
      <c r="F128" s="7"/>
      <c r="G128" s="8"/>
      <c r="H128" s="70"/>
      <c r="I128" s="17"/>
      <c r="J128" s="7"/>
      <c r="K128" s="17"/>
      <c r="L128" s="17"/>
      <c r="M128" s="18"/>
      <c r="N128" s="18"/>
      <c r="O128" s="18"/>
    </row>
    <row r="129" spans="1:15">
      <c r="A129" s="118" t="s">
        <v>156</v>
      </c>
      <c r="B129" s="119"/>
      <c r="C129" s="119"/>
      <c r="D129" s="120"/>
      <c r="E129" s="4"/>
      <c r="F129" s="7"/>
      <c r="G129" s="8"/>
      <c r="H129" s="70"/>
      <c r="I129" s="17"/>
      <c r="J129" s="7"/>
      <c r="K129" s="17"/>
      <c r="L129" s="17"/>
      <c r="M129" s="18"/>
      <c r="N129" s="18"/>
      <c r="O129" s="18"/>
    </row>
    <row r="130" spans="1:15">
      <c r="A130" s="118" t="s">
        <v>157</v>
      </c>
      <c r="B130" s="119"/>
      <c r="C130" s="119"/>
      <c r="D130" s="120"/>
      <c r="E130" s="4"/>
      <c r="F130" s="7"/>
      <c r="G130" s="8"/>
      <c r="H130" s="70"/>
      <c r="I130" s="17"/>
      <c r="J130" s="7"/>
      <c r="K130" s="17"/>
      <c r="L130" s="17"/>
      <c r="M130" s="18"/>
      <c r="N130" s="18"/>
      <c r="O130" s="18"/>
    </row>
    <row r="131" spans="1:15">
      <c r="A131" s="118" t="s">
        <v>86</v>
      </c>
      <c r="B131" s="119"/>
      <c r="C131" s="119"/>
      <c r="D131" s="120"/>
      <c r="E131" s="4"/>
      <c r="F131" s="7"/>
      <c r="G131" s="8"/>
      <c r="H131" s="70"/>
      <c r="I131" s="17"/>
      <c r="J131" s="7"/>
      <c r="K131" s="17"/>
      <c r="L131" s="17"/>
      <c r="M131" s="18"/>
      <c r="N131" s="18"/>
      <c r="O131" s="18"/>
    </row>
    <row r="132" spans="1:15">
      <c r="A132" s="118" t="s">
        <v>87</v>
      </c>
      <c r="B132" s="119"/>
      <c r="C132" s="119"/>
      <c r="D132" s="120"/>
      <c r="E132" s="4"/>
      <c r="F132" s="7"/>
      <c r="G132" s="8"/>
      <c r="H132" s="70"/>
      <c r="I132" s="17"/>
      <c r="J132" s="7"/>
      <c r="K132" s="17"/>
      <c r="L132" s="17"/>
      <c r="M132" s="18"/>
      <c r="N132" s="18"/>
      <c r="O132" s="18"/>
    </row>
    <row r="133" spans="1:15">
      <c r="A133" s="118" t="s">
        <v>88</v>
      </c>
      <c r="B133" s="119"/>
      <c r="C133" s="119"/>
      <c r="D133" s="120"/>
      <c r="E133" s="4"/>
      <c r="F133" s="7"/>
      <c r="G133" s="8"/>
      <c r="H133" s="70"/>
      <c r="I133" s="17"/>
      <c r="J133" s="7"/>
      <c r="K133" s="17"/>
      <c r="L133" s="17"/>
      <c r="M133" s="18"/>
      <c r="N133" s="18"/>
      <c r="O133" s="18"/>
    </row>
    <row r="134" spans="1:15">
      <c r="A134" s="118" t="s">
        <v>89</v>
      </c>
      <c r="B134" s="119"/>
      <c r="C134" s="119"/>
      <c r="D134" s="120"/>
      <c r="E134" s="4"/>
      <c r="F134" s="7"/>
      <c r="G134" s="8"/>
      <c r="H134" s="70"/>
      <c r="I134" s="17"/>
      <c r="J134" s="7"/>
      <c r="K134" s="17"/>
      <c r="L134" s="17"/>
      <c r="M134" s="18"/>
      <c r="N134" s="18"/>
      <c r="O134" s="18"/>
    </row>
    <row r="135" spans="1:15">
      <c r="A135" s="118" t="s">
        <v>90</v>
      </c>
      <c r="B135" s="119"/>
      <c r="C135" s="119"/>
      <c r="D135" s="120"/>
      <c r="E135" s="4"/>
      <c r="F135" s="7"/>
      <c r="G135" s="8"/>
      <c r="H135" s="70"/>
      <c r="I135" s="17"/>
      <c r="J135" s="7"/>
      <c r="K135" s="17"/>
      <c r="L135" s="17"/>
      <c r="M135" s="18"/>
      <c r="N135" s="18"/>
      <c r="O135" s="18"/>
    </row>
    <row r="136" spans="1:15">
      <c r="A136" s="118" t="s">
        <v>91</v>
      </c>
      <c r="B136" s="119"/>
      <c r="C136" s="119"/>
      <c r="D136" s="120"/>
      <c r="E136" s="4"/>
      <c r="F136" s="7"/>
      <c r="G136" s="8"/>
      <c r="H136" s="70"/>
      <c r="I136" s="17"/>
      <c r="J136" s="7"/>
      <c r="K136" s="17"/>
      <c r="L136" s="17"/>
      <c r="M136" s="18"/>
      <c r="N136" s="18"/>
      <c r="O136" s="18"/>
    </row>
    <row r="137" spans="1:15">
      <c r="A137" s="118" t="s">
        <v>92</v>
      </c>
      <c r="B137" s="119"/>
      <c r="C137" s="119"/>
      <c r="D137" s="120"/>
      <c r="E137" s="4"/>
      <c r="F137" s="7"/>
      <c r="G137" s="8"/>
      <c r="H137" s="70"/>
      <c r="I137" s="17"/>
      <c r="J137" s="7"/>
      <c r="K137" s="17"/>
      <c r="L137" s="17"/>
      <c r="M137" s="18"/>
      <c r="N137" s="18"/>
      <c r="O137" s="18"/>
    </row>
    <row r="138" spans="1:15">
      <c r="A138" s="118" t="s">
        <v>93</v>
      </c>
      <c r="B138" s="119"/>
      <c r="C138" s="119"/>
      <c r="D138" s="120"/>
      <c r="E138" s="4"/>
      <c r="F138" s="7"/>
      <c r="G138" s="8"/>
      <c r="H138" s="70"/>
      <c r="I138" s="17"/>
      <c r="J138" s="7"/>
      <c r="K138" s="17"/>
      <c r="L138" s="17"/>
      <c r="M138" s="18"/>
      <c r="N138" s="18"/>
      <c r="O138" s="18"/>
    </row>
    <row r="139" spans="1:15">
      <c r="A139" s="118" t="s">
        <v>94</v>
      </c>
      <c r="B139" s="119"/>
      <c r="C139" s="119"/>
      <c r="D139" s="120"/>
      <c r="E139" s="4"/>
      <c r="F139" s="7"/>
      <c r="G139" s="8"/>
      <c r="H139" s="70"/>
      <c r="I139" s="17"/>
      <c r="J139" s="7"/>
      <c r="K139" s="17"/>
      <c r="L139" s="17"/>
      <c r="M139" s="18"/>
      <c r="N139" s="18"/>
      <c r="O139" s="18"/>
    </row>
    <row r="140" spans="1:15">
      <c r="A140" s="118" t="s">
        <v>96</v>
      </c>
      <c r="B140" s="119"/>
      <c r="C140" s="119"/>
      <c r="D140" s="120"/>
      <c r="E140" s="4"/>
      <c r="F140" s="7"/>
      <c r="G140" s="8"/>
      <c r="H140" s="70"/>
      <c r="I140" s="17"/>
      <c r="J140" s="7"/>
      <c r="K140" s="17"/>
      <c r="L140" s="17"/>
      <c r="M140" s="18"/>
      <c r="N140" s="18"/>
      <c r="O140" s="18"/>
    </row>
    <row r="141" spans="1:15">
      <c r="A141" s="118" t="s">
        <v>97</v>
      </c>
      <c r="B141" s="119"/>
      <c r="C141" s="119"/>
      <c r="D141" s="120"/>
      <c r="E141" s="4"/>
      <c r="F141" s="7"/>
      <c r="G141" s="8"/>
      <c r="H141" s="70"/>
      <c r="I141" s="17"/>
      <c r="J141" s="7"/>
      <c r="K141" s="17"/>
      <c r="L141" s="17"/>
      <c r="M141" s="18"/>
      <c r="N141" s="18"/>
      <c r="O141" s="18"/>
    </row>
    <row r="142" spans="1:15">
      <c r="A142" s="118" t="s">
        <v>98</v>
      </c>
      <c r="B142" s="119"/>
      <c r="C142" s="119"/>
      <c r="D142" s="120"/>
      <c r="E142" s="4"/>
      <c r="F142" s="7"/>
      <c r="G142" s="8"/>
      <c r="H142" s="70"/>
      <c r="I142" s="17"/>
      <c r="J142" s="7"/>
      <c r="K142" s="17"/>
      <c r="L142" s="17"/>
      <c r="M142" s="18"/>
      <c r="N142" s="18"/>
      <c r="O142" s="18"/>
    </row>
    <row r="143" spans="1:15">
      <c r="A143" s="118" t="s">
        <v>95</v>
      </c>
      <c r="B143" s="119"/>
      <c r="C143" s="119"/>
      <c r="D143" s="120"/>
      <c r="E143" s="4"/>
      <c r="F143" s="7"/>
      <c r="G143" s="8"/>
      <c r="H143" s="70"/>
      <c r="I143" s="17"/>
      <c r="J143" s="7"/>
      <c r="K143" s="17"/>
      <c r="L143" s="17"/>
      <c r="M143" s="18"/>
      <c r="N143" s="18"/>
      <c r="O143" s="18"/>
    </row>
    <row r="144" spans="1:15">
      <c r="A144" s="118" t="s">
        <v>246</v>
      </c>
      <c r="B144" s="119"/>
      <c r="C144" s="119"/>
      <c r="D144" s="120"/>
      <c r="E144" s="4"/>
      <c r="F144" s="7"/>
      <c r="G144" s="8"/>
      <c r="H144" s="70"/>
      <c r="I144" s="17"/>
      <c r="J144" s="7"/>
      <c r="K144" s="17"/>
      <c r="L144" s="17"/>
      <c r="M144" s="18"/>
      <c r="N144" s="18"/>
      <c r="O144" s="18"/>
    </row>
    <row r="145" spans="1:15">
      <c r="A145" s="118" t="s">
        <v>247</v>
      </c>
      <c r="B145" s="119"/>
      <c r="C145" s="119"/>
      <c r="D145" s="120"/>
      <c r="E145" s="4"/>
      <c r="F145" s="7"/>
      <c r="G145" s="8"/>
      <c r="H145" s="70"/>
      <c r="I145" s="17"/>
      <c r="J145" s="7"/>
      <c r="K145" s="17"/>
      <c r="L145" s="17"/>
      <c r="M145" s="18"/>
      <c r="N145" s="18"/>
      <c r="O145" s="18"/>
    </row>
    <row r="146" spans="1:15" s="12" customFormat="1">
      <c r="A146" s="129" t="s">
        <v>30</v>
      </c>
      <c r="B146" s="130"/>
      <c r="C146" s="130"/>
      <c r="D146" s="131"/>
      <c r="E146" s="65"/>
      <c r="F146" s="66"/>
      <c r="G146" s="67"/>
      <c r="H146" s="68"/>
      <c r="I146" s="67"/>
      <c r="J146" s="66"/>
      <c r="K146" s="67"/>
      <c r="L146" s="67"/>
      <c r="M146" s="19"/>
      <c r="N146" s="19"/>
      <c r="O146" s="19"/>
    </row>
    <row r="147" spans="1:15">
      <c r="A147" s="118" t="s">
        <v>99</v>
      </c>
      <c r="B147" s="119"/>
      <c r="C147" s="119"/>
      <c r="D147" s="120"/>
      <c r="E147" s="4"/>
      <c r="F147" s="7"/>
      <c r="G147" s="8"/>
      <c r="H147" s="70"/>
      <c r="I147" s="17"/>
      <c r="J147" s="7"/>
      <c r="K147" s="17"/>
      <c r="L147" s="17"/>
      <c r="M147" s="18"/>
      <c r="N147" s="18"/>
      <c r="O147" s="18"/>
    </row>
    <row r="148" spans="1:15">
      <c r="A148" s="118" t="s">
        <v>110</v>
      </c>
      <c r="B148" s="119"/>
      <c r="C148" s="119"/>
      <c r="D148" s="120"/>
      <c r="E148" s="4"/>
      <c r="F148" s="7"/>
      <c r="G148" s="8"/>
      <c r="H148" s="70"/>
      <c r="I148" s="17"/>
      <c r="J148" s="7"/>
      <c r="K148" s="17"/>
      <c r="L148" s="17"/>
      <c r="M148" s="18"/>
      <c r="N148" s="18"/>
      <c r="O148" s="18"/>
    </row>
    <row r="149" spans="1:15">
      <c r="A149" s="118" t="s">
        <v>100</v>
      </c>
      <c r="B149" s="119"/>
      <c r="C149" s="119"/>
      <c r="D149" s="120"/>
      <c r="E149" s="4"/>
      <c r="F149" s="7"/>
      <c r="G149" s="8"/>
      <c r="H149" s="70"/>
      <c r="I149" s="17"/>
      <c r="J149" s="7"/>
      <c r="K149" s="17"/>
      <c r="L149" s="17"/>
      <c r="M149" s="18"/>
      <c r="N149" s="18"/>
      <c r="O149" s="18"/>
    </row>
    <row r="150" spans="1:15">
      <c r="A150" s="118" t="s">
        <v>111</v>
      </c>
      <c r="B150" s="119"/>
      <c r="C150" s="119"/>
      <c r="D150" s="120"/>
      <c r="E150" s="4"/>
      <c r="F150" s="7"/>
      <c r="G150" s="8"/>
      <c r="H150" s="70"/>
      <c r="I150" s="17"/>
      <c r="J150" s="7"/>
      <c r="K150" s="17"/>
      <c r="L150" s="17"/>
      <c r="M150" s="18"/>
      <c r="N150" s="18"/>
      <c r="O150" s="18"/>
    </row>
    <row r="151" spans="1:15">
      <c r="A151" s="118" t="s">
        <v>112</v>
      </c>
      <c r="B151" s="119"/>
      <c r="C151" s="119"/>
      <c r="D151" s="120"/>
      <c r="E151" s="4"/>
      <c r="F151" s="7"/>
      <c r="G151" s="8"/>
      <c r="H151" s="70"/>
      <c r="I151" s="17"/>
      <c r="J151" s="7"/>
      <c r="K151" s="17"/>
      <c r="L151" s="17"/>
      <c r="M151" s="18"/>
      <c r="N151" s="18"/>
      <c r="O151" s="18"/>
    </row>
    <row r="152" spans="1:15">
      <c r="A152" s="118" t="s">
        <v>113</v>
      </c>
      <c r="B152" s="119"/>
      <c r="C152" s="119"/>
      <c r="D152" s="120"/>
      <c r="E152" s="4"/>
      <c r="F152" s="7"/>
      <c r="G152" s="8"/>
      <c r="H152" s="70"/>
      <c r="I152" s="17"/>
      <c r="J152" s="7"/>
      <c r="K152" s="17"/>
      <c r="L152" s="17"/>
      <c r="M152" s="18"/>
      <c r="N152" s="18"/>
      <c r="O152" s="18"/>
    </row>
    <row r="153" spans="1:15">
      <c r="A153" s="118" t="s">
        <v>101</v>
      </c>
      <c r="B153" s="119"/>
      <c r="C153" s="119"/>
      <c r="D153" s="120"/>
      <c r="E153" s="4"/>
      <c r="F153" s="7"/>
      <c r="G153" s="8"/>
      <c r="H153" s="70"/>
      <c r="I153" s="17"/>
      <c r="J153" s="7"/>
      <c r="K153" s="17"/>
      <c r="L153" s="17"/>
      <c r="M153" s="18"/>
      <c r="N153" s="18"/>
      <c r="O153" s="18"/>
    </row>
    <row r="154" spans="1:15">
      <c r="A154" s="118" t="s">
        <v>102</v>
      </c>
      <c r="B154" s="119"/>
      <c r="C154" s="119"/>
      <c r="D154" s="120"/>
      <c r="E154" s="4"/>
      <c r="F154" s="7"/>
      <c r="G154" s="8"/>
      <c r="H154" s="70"/>
      <c r="I154" s="17"/>
      <c r="J154" s="7"/>
      <c r="K154" s="17"/>
      <c r="L154" s="17"/>
      <c r="M154" s="18"/>
      <c r="N154" s="18"/>
      <c r="O154" s="18"/>
    </row>
    <row r="155" spans="1:15">
      <c r="A155" s="118" t="s">
        <v>103</v>
      </c>
      <c r="B155" s="119"/>
      <c r="C155" s="119"/>
      <c r="D155" s="120"/>
      <c r="E155" s="4"/>
      <c r="F155" s="7"/>
      <c r="G155" s="8"/>
      <c r="H155" s="70"/>
      <c r="I155" s="17"/>
      <c r="J155" s="7"/>
      <c r="K155" s="17"/>
      <c r="L155" s="17"/>
      <c r="M155" s="18"/>
      <c r="N155" s="18"/>
      <c r="O155" s="18"/>
    </row>
    <row r="156" spans="1:15">
      <c r="A156" s="118" t="s">
        <v>104</v>
      </c>
      <c r="B156" s="119"/>
      <c r="C156" s="119"/>
      <c r="D156" s="120"/>
      <c r="E156" s="4"/>
      <c r="F156" s="7"/>
      <c r="G156" s="8"/>
      <c r="H156" s="70"/>
      <c r="I156" s="17"/>
      <c r="J156" s="7"/>
      <c r="K156" s="17"/>
      <c r="L156" s="17"/>
      <c r="M156" s="18"/>
      <c r="N156" s="18"/>
      <c r="O156" s="18"/>
    </row>
    <row r="157" spans="1:15">
      <c r="A157" s="118" t="s">
        <v>105</v>
      </c>
      <c r="B157" s="119"/>
      <c r="C157" s="119"/>
      <c r="D157" s="120"/>
      <c r="E157" s="4"/>
      <c r="F157" s="7"/>
      <c r="G157" s="8"/>
      <c r="H157" s="70"/>
      <c r="I157" s="17"/>
      <c r="J157" s="7"/>
      <c r="K157" s="17"/>
      <c r="L157" s="17"/>
      <c r="M157" s="18"/>
      <c r="N157" s="18"/>
      <c r="O157" s="18"/>
    </row>
    <row r="158" spans="1:15">
      <c r="A158" s="118" t="s">
        <v>106</v>
      </c>
      <c r="B158" s="119"/>
      <c r="C158" s="119"/>
      <c r="D158" s="120"/>
      <c r="E158" s="4"/>
      <c r="F158" s="7"/>
      <c r="G158" s="8"/>
      <c r="H158" s="70"/>
      <c r="I158" s="17"/>
      <c r="J158" s="7"/>
      <c r="K158" s="17"/>
      <c r="L158" s="17"/>
      <c r="M158" s="18"/>
      <c r="N158" s="18"/>
      <c r="O158" s="18"/>
    </row>
    <row r="159" spans="1:15">
      <c r="A159" s="118" t="s">
        <v>107</v>
      </c>
      <c r="B159" s="119"/>
      <c r="C159" s="119"/>
      <c r="D159" s="120"/>
      <c r="E159" s="4"/>
      <c r="F159" s="7"/>
      <c r="G159" s="8"/>
      <c r="H159" s="70"/>
      <c r="I159" s="17"/>
      <c r="J159" s="7"/>
      <c r="K159" s="17"/>
      <c r="L159" s="17"/>
      <c r="M159" s="18"/>
      <c r="N159" s="18"/>
      <c r="O159" s="18"/>
    </row>
    <row r="160" spans="1:15">
      <c r="A160" s="118" t="s">
        <v>108</v>
      </c>
      <c r="B160" s="119"/>
      <c r="C160" s="119"/>
      <c r="D160" s="120"/>
      <c r="E160" s="4"/>
      <c r="F160" s="7"/>
      <c r="G160" s="8"/>
      <c r="H160" s="70"/>
      <c r="I160" s="17"/>
      <c r="J160" s="7"/>
      <c r="K160" s="17"/>
      <c r="L160" s="17"/>
      <c r="M160" s="18"/>
      <c r="N160" s="18"/>
      <c r="O160" s="18"/>
    </row>
    <row r="161" spans="1:15">
      <c r="A161" s="118" t="s">
        <v>109</v>
      </c>
      <c r="B161" s="119"/>
      <c r="C161" s="119"/>
      <c r="D161" s="120"/>
      <c r="E161" s="4"/>
      <c r="F161" s="7"/>
      <c r="G161" s="8"/>
      <c r="H161" s="70"/>
      <c r="I161" s="17"/>
      <c r="J161" s="7"/>
      <c r="K161" s="17"/>
      <c r="L161" s="17"/>
      <c r="M161" s="18"/>
      <c r="N161" s="18"/>
      <c r="O161" s="18"/>
    </row>
    <row r="162" spans="1:15">
      <c r="A162" s="118" t="s">
        <v>114</v>
      </c>
      <c r="B162" s="119"/>
      <c r="C162" s="119"/>
      <c r="D162" s="120"/>
      <c r="E162" s="4"/>
      <c r="F162" s="7"/>
      <c r="G162" s="8"/>
      <c r="H162" s="70"/>
      <c r="I162" s="17"/>
      <c r="J162" s="7"/>
      <c r="K162" s="17"/>
      <c r="L162" s="17"/>
      <c r="M162" s="18"/>
      <c r="N162" s="18"/>
      <c r="O162" s="18"/>
    </row>
    <row r="163" spans="1:15">
      <c r="A163" s="118" t="s">
        <v>115</v>
      </c>
      <c r="B163" s="119"/>
      <c r="C163" s="119"/>
      <c r="D163" s="120"/>
      <c r="E163" s="4"/>
      <c r="F163" s="7"/>
      <c r="G163" s="8"/>
      <c r="H163" s="70"/>
      <c r="I163" s="17"/>
      <c r="J163" s="7"/>
      <c r="K163" s="17"/>
      <c r="L163" s="17"/>
      <c r="M163" s="18"/>
      <c r="N163" s="18"/>
      <c r="O163" s="18"/>
    </row>
    <row r="164" spans="1:15">
      <c r="A164" s="118" t="s">
        <v>116</v>
      </c>
      <c r="B164" s="119"/>
      <c r="C164" s="119"/>
      <c r="D164" s="120"/>
      <c r="E164" s="4"/>
      <c r="F164" s="7"/>
      <c r="G164" s="8"/>
      <c r="H164" s="70"/>
      <c r="I164" s="17"/>
      <c r="J164" s="7"/>
      <c r="K164" s="17"/>
      <c r="L164" s="17"/>
      <c r="M164" s="18"/>
      <c r="N164" s="18"/>
      <c r="O164" s="18"/>
    </row>
    <row r="165" spans="1:15">
      <c r="A165" s="118" t="s">
        <v>117</v>
      </c>
      <c r="B165" s="119"/>
      <c r="C165" s="119"/>
      <c r="D165" s="120"/>
      <c r="E165" s="4"/>
      <c r="F165" s="7"/>
      <c r="G165" s="8"/>
      <c r="H165" s="70"/>
      <c r="I165" s="17"/>
      <c r="J165" s="7"/>
      <c r="K165" s="17"/>
      <c r="L165" s="17"/>
      <c r="M165" s="18"/>
      <c r="N165" s="18"/>
      <c r="O165" s="18"/>
    </row>
    <row r="166" spans="1:15">
      <c r="A166" s="118" t="s">
        <v>118</v>
      </c>
      <c r="B166" s="119"/>
      <c r="C166" s="119"/>
      <c r="D166" s="120"/>
      <c r="E166" s="4"/>
      <c r="F166" s="7"/>
      <c r="G166" s="8"/>
      <c r="H166" s="70"/>
      <c r="I166" s="17"/>
      <c r="J166" s="7"/>
      <c r="K166" s="17"/>
      <c r="L166" s="17"/>
      <c r="M166" s="18"/>
      <c r="N166" s="18"/>
      <c r="O166" s="18"/>
    </row>
    <row r="167" spans="1:15">
      <c r="A167" s="118" t="s">
        <v>119</v>
      </c>
      <c r="B167" s="119"/>
      <c r="C167" s="119"/>
      <c r="D167" s="120"/>
      <c r="E167" s="4"/>
      <c r="F167" s="7"/>
      <c r="G167" s="8"/>
      <c r="H167" s="70"/>
      <c r="I167" s="17"/>
      <c r="J167" s="7"/>
      <c r="K167" s="17"/>
      <c r="L167" s="17"/>
      <c r="M167" s="18"/>
      <c r="N167" s="18"/>
      <c r="O167" s="18"/>
    </row>
    <row r="168" spans="1:15">
      <c r="A168" s="118" t="s">
        <v>146</v>
      </c>
      <c r="B168" s="119"/>
      <c r="C168" s="119"/>
      <c r="D168" s="120"/>
      <c r="E168" s="4"/>
      <c r="F168" s="7"/>
      <c r="G168" s="8"/>
      <c r="H168" s="70"/>
      <c r="I168" s="17"/>
      <c r="J168" s="7"/>
      <c r="K168" s="17"/>
      <c r="L168" s="17"/>
      <c r="M168" s="18"/>
      <c r="N168" s="18"/>
      <c r="O168" s="18"/>
    </row>
    <row r="169" spans="1:15">
      <c r="A169" s="118" t="s">
        <v>147</v>
      </c>
      <c r="B169" s="119"/>
      <c r="C169" s="119"/>
      <c r="D169" s="120"/>
      <c r="E169" s="4"/>
      <c r="F169" s="7"/>
      <c r="G169" s="8"/>
      <c r="H169" s="70"/>
      <c r="I169" s="17"/>
      <c r="J169" s="7"/>
      <c r="K169" s="17"/>
      <c r="L169" s="17"/>
      <c r="M169" s="18"/>
      <c r="N169" s="18"/>
      <c r="O169" s="18"/>
    </row>
    <row r="170" spans="1:15">
      <c r="A170" s="118" t="s">
        <v>148</v>
      </c>
      <c r="B170" s="119"/>
      <c r="C170" s="119"/>
      <c r="D170" s="120"/>
      <c r="E170" s="4"/>
      <c r="F170" s="7"/>
      <c r="G170" s="8"/>
      <c r="H170" s="70"/>
      <c r="I170" s="17"/>
      <c r="J170" s="7"/>
      <c r="K170" s="17"/>
      <c r="L170" s="17"/>
      <c r="M170" s="18"/>
      <c r="N170" s="18"/>
      <c r="O170" s="18"/>
    </row>
    <row r="171" spans="1:15">
      <c r="A171" s="118" t="s">
        <v>120</v>
      </c>
      <c r="B171" s="119"/>
      <c r="C171" s="119"/>
      <c r="D171" s="120"/>
      <c r="E171" s="4"/>
      <c r="F171" s="7"/>
      <c r="G171" s="8"/>
      <c r="H171" s="70"/>
      <c r="I171" s="17"/>
      <c r="J171" s="7"/>
      <c r="K171" s="17"/>
      <c r="L171" s="17"/>
      <c r="M171" s="18"/>
      <c r="N171" s="18"/>
      <c r="O171" s="18"/>
    </row>
    <row r="172" spans="1:15">
      <c r="A172" s="118" t="s">
        <v>121</v>
      </c>
      <c r="B172" s="119"/>
      <c r="C172" s="119"/>
      <c r="D172" s="120"/>
      <c r="E172" s="4"/>
      <c r="F172" s="7"/>
      <c r="G172" s="8"/>
      <c r="H172" s="70"/>
      <c r="I172" s="17"/>
      <c r="J172" s="7"/>
      <c r="K172" s="17"/>
      <c r="L172" s="17"/>
      <c r="M172" s="18"/>
      <c r="N172" s="18"/>
      <c r="O172" s="18"/>
    </row>
    <row r="173" spans="1:15">
      <c r="A173" s="118" t="s">
        <v>122</v>
      </c>
      <c r="B173" s="119"/>
      <c r="C173" s="119"/>
      <c r="D173" s="120"/>
      <c r="E173" s="4"/>
      <c r="F173" s="7"/>
      <c r="G173" s="8"/>
      <c r="H173" s="70"/>
      <c r="I173" s="17"/>
      <c r="J173" s="7"/>
      <c r="K173" s="17"/>
      <c r="L173" s="17"/>
      <c r="M173" s="18"/>
      <c r="N173" s="18"/>
      <c r="O173" s="18"/>
    </row>
    <row r="174" spans="1:15">
      <c r="A174" s="118" t="s">
        <v>123</v>
      </c>
      <c r="B174" s="119"/>
      <c r="C174" s="119"/>
      <c r="D174" s="120"/>
      <c r="E174" s="4"/>
      <c r="F174" s="7"/>
      <c r="G174" s="8"/>
      <c r="H174" s="70"/>
      <c r="I174" s="17"/>
      <c r="J174" s="7"/>
      <c r="K174" s="17"/>
      <c r="L174" s="17"/>
      <c r="M174" s="18"/>
      <c r="N174" s="18"/>
      <c r="O174" s="18"/>
    </row>
    <row r="175" spans="1:15">
      <c r="A175" s="118" t="s">
        <v>124</v>
      </c>
      <c r="B175" s="119"/>
      <c r="C175" s="119"/>
      <c r="D175" s="120"/>
      <c r="E175" s="4"/>
      <c r="F175" s="7"/>
      <c r="G175" s="8"/>
      <c r="H175" s="70"/>
      <c r="I175" s="17"/>
      <c r="J175" s="7"/>
      <c r="K175" s="17"/>
      <c r="L175" s="17"/>
      <c r="M175" s="18"/>
      <c r="N175" s="18"/>
      <c r="O175" s="18"/>
    </row>
    <row r="176" spans="1:15">
      <c r="A176" s="118" t="s">
        <v>125</v>
      </c>
      <c r="B176" s="119"/>
      <c r="C176" s="119"/>
      <c r="D176" s="120"/>
      <c r="E176" s="4"/>
      <c r="F176" s="7"/>
      <c r="G176" s="8"/>
      <c r="H176" s="70"/>
      <c r="I176" s="17"/>
      <c r="J176" s="7"/>
      <c r="K176" s="17"/>
      <c r="L176" s="17"/>
      <c r="M176" s="18"/>
      <c r="N176" s="18"/>
      <c r="O176" s="18"/>
    </row>
    <row r="177" spans="1:15">
      <c r="A177" s="118" t="s">
        <v>252</v>
      </c>
      <c r="B177" s="119"/>
      <c r="C177" s="119"/>
      <c r="D177" s="120"/>
      <c r="E177" s="4"/>
      <c r="F177" s="7"/>
      <c r="G177" s="8"/>
      <c r="H177" s="70"/>
      <c r="I177" s="17"/>
      <c r="J177" s="7"/>
      <c r="K177" s="17"/>
      <c r="L177" s="17"/>
      <c r="M177" s="18"/>
      <c r="N177" s="18"/>
      <c r="O177" s="18"/>
    </row>
    <row r="178" spans="1:15">
      <c r="A178" s="118" t="s">
        <v>253</v>
      </c>
      <c r="B178" s="119"/>
      <c r="C178" s="119"/>
      <c r="D178" s="120"/>
      <c r="E178" s="4"/>
      <c r="F178" s="7"/>
      <c r="G178" s="8"/>
      <c r="H178" s="70"/>
      <c r="I178" s="17"/>
      <c r="J178" s="7"/>
      <c r="K178" s="17"/>
      <c r="L178" s="17"/>
      <c r="M178" s="18"/>
      <c r="N178" s="18"/>
      <c r="O178" s="18"/>
    </row>
    <row r="179" spans="1:15">
      <c r="A179" s="118" t="s">
        <v>254</v>
      </c>
      <c r="B179" s="119"/>
      <c r="C179" s="119"/>
      <c r="D179" s="120"/>
      <c r="E179" s="4"/>
      <c r="F179" s="7"/>
      <c r="G179" s="8"/>
      <c r="H179" s="70"/>
      <c r="I179" s="17"/>
      <c r="J179" s="7"/>
      <c r="K179" s="17"/>
      <c r="L179" s="17"/>
      <c r="M179" s="18"/>
      <c r="N179" s="18"/>
      <c r="O179" s="18"/>
    </row>
    <row r="180" spans="1:15">
      <c r="A180" s="118" t="s">
        <v>255</v>
      </c>
      <c r="B180" s="119"/>
      <c r="C180" s="119"/>
      <c r="D180" s="120"/>
      <c r="E180" s="4"/>
      <c r="F180" s="7"/>
      <c r="G180" s="8"/>
      <c r="H180" s="70"/>
      <c r="I180" s="17"/>
      <c r="J180" s="7"/>
      <c r="K180" s="17"/>
      <c r="L180" s="17"/>
      <c r="M180" s="18"/>
      <c r="N180" s="18"/>
      <c r="O180" s="18"/>
    </row>
    <row r="181" spans="1:15">
      <c r="A181" s="118" t="s">
        <v>256</v>
      </c>
      <c r="B181" s="119"/>
      <c r="C181" s="119"/>
      <c r="D181" s="120"/>
      <c r="E181" s="4"/>
      <c r="F181" s="7"/>
      <c r="G181" s="8"/>
      <c r="H181" s="70"/>
      <c r="I181" s="17"/>
      <c r="J181" s="7"/>
      <c r="K181" s="17"/>
      <c r="L181" s="17"/>
      <c r="M181" s="18"/>
      <c r="N181" s="18"/>
      <c r="O181" s="18"/>
    </row>
    <row r="182" spans="1:15">
      <c r="A182" s="118" t="s">
        <v>257</v>
      </c>
      <c r="B182" s="119"/>
      <c r="C182" s="119"/>
      <c r="D182" s="120"/>
      <c r="E182" s="4"/>
      <c r="F182" s="7"/>
      <c r="G182" s="8"/>
      <c r="H182" s="70"/>
      <c r="I182" s="17"/>
      <c r="J182" s="7"/>
      <c r="K182" s="17"/>
      <c r="L182" s="17"/>
      <c r="M182" s="18"/>
      <c r="N182" s="18"/>
      <c r="O182" s="18"/>
    </row>
    <row r="183" spans="1:15">
      <c r="A183" s="118" t="s">
        <v>258</v>
      </c>
      <c r="B183" s="119"/>
      <c r="C183" s="119"/>
      <c r="D183" s="120"/>
      <c r="E183" s="4"/>
      <c r="F183" s="7"/>
      <c r="G183" s="8"/>
      <c r="H183" s="70"/>
      <c r="I183" s="17"/>
      <c r="J183" s="7"/>
      <c r="K183" s="17"/>
      <c r="L183" s="17"/>
      <c r="M183" s="18"/>
      <c r="N183" s="18"/>
      <c r="O183" s="18"/>
    </row>
    <row r="184" spans="1:15">
      <c r="A184" s="118" t="s">
        <v>259</v>
      </c>
      <c r="B184" s="119"/>
      <c r="C184" s="119"/>
      <c r="D184" s="120"/>
      <c r="E184" s="4"/>
      <c r="F184" s="7"/>
      <c r="G184" s="8"/>
      <c r="H184" s="70"/>
      <c r="I184" s="17"/>
      <c r="J184" s="7"/>
      <c r="K184" s="17"/>
      <c r="L184" s="17"/>
      <c r="M184" s="18"/>
      <c r="N184" s="18"/>
      <c r="O184" s="18"/>
    </row>
    <row r="185" spans="1:15">
      <c r="A185" s="118" t="s">
        <v>260</v>
      </c>
      <c r="B185" s="119"/>
      <c r="C185" s="119"/>
      <c r="D185" s="120"/>
      <c r="E185" s="4"/>
      <c r="F185" s="7"/>
      <c r="G185" s="8"/>
      <c r="H185" s="70"/>
      <c r="I185" s="17"/>
      <c r="J185" s="7"/>
      <c r="K185" s="17"/>
      <c r="L185" s="17"/>
      <c r="M185" s="18"/>
      <c r="N185" s="18"/>
      <c r="O185" s="18"/>
    </row>
    <row r="186" spans="1:15">
      <c r="A186" s="118" t="s">
        <v>261</v>
      </c>
      <c r="B186" s="119"/>
      <c r="C186" s="119"/>
      <c r="D186" s="120"/>
      <c r="E186" s="4"/>
      <c r="F186" s="7"/>
      <c r="G186" s="8"/>
      <c r="H186" s="70"/>
      <c r="I186" s="17"/>
      <c r="J186" s="7"/>
      <c r="K186" s="17"/>
      <c r="L186" s="17"/>
      <c r="M186" s="18"/>
      <c r="N186" s="18"/>
      <c r="O186" s="18"/>
    </row>
    <row r="187" spans="1:15">
      <c r="A187" s="118" t="s">
        <v>262</v>
      </c>
      <c r="B187" s="119"/>
      <c r="C187" s="119"/>
      <c r="D187" s="120"/>
      <c r="E187" s="4"/>
      <c r="F187" s="7"/>
      <c r="G187" s="8"/>
      <c r="H187" s="70"/>
      <c r="I187" s="17"/>
      <c r="J187" s="7"/>
      <c r="K187" s="17"/>
      <c r="L187" s="17"/>
      <c r="M187" s="18"/>
      <c r="N187" s="18"/>
      <c r="O187" s="18"/>
    </row>
    <row r="188" spans="1:15">
      <c r="A188" s="118" t="s">
        <v>263</v>
      </c>
      <c r="B188" s="119"/>
      <c r="C188" s="119"/>
      <c r="D188" s="120"/>
      <c r="E188" s="4"/>
      <c r="F188" s="7"/>
      <c r="G188" s="8"/>
      <c r="H188" s="70"/>
      <c r="I188" s="17"/>
      <c r="J188" s="7"/>
      <c r="K188" s="17"/>
      <c r="L188" s="17"/>
      <c r="M188" s="18"/>
      <c r="N188" s="18"/>
      <c r="O188" s="18"/>
    </row>
    <row r="189" spans="1:15">
      <c r="A189" s="118" t="s">
        <v>264</v>
      </c>
      <c r="B189" s="119"/>
      <c r="C189" s="119"/>
      <c r="D189" s="120"/>
      <c r="E189" s="4"/>
      <c r="F189" s="7"/>
      <c r="G189" s="8"/>
      <c r="H189" s="70"/>
      <c r="I189" s="17"/>
      <c r="J189" s="7"/>
      <c r="K189" s="17"/>
      <c r="L189" s="17"/>
      <c r="M189" s="18"/>
      <c r="N189" s="18"/>
      <c r="O189" s="18"/>
    </row>
    <row r="190" spans="1:15">
      <c r="A190" s="118" t="s">
        <v>265</v>
      </c>
      <c r="B190" s="119"/>
      <c r="C190" s="119"/>
      <c r="D190" s="120"/>
      <c r="E190" s="4"/>
      <c r="F190" s="7"/>
      <c r="G190" s="8"/>
      <c r="H190" s="70"/>
      <c r="I190" s="17"/>
      <c r="J190" s="7"/>
      <c r="K190" s="17"/>
      <c r="L190" s="17"/>
      <c r="M190" s="18"/>
      <c r="N190" s="18"/>
      <c r="O190" s="18"/>
    </row>
    <row r="191" spans="1:15">
      <c r="A191" s="118" t="s">
        <v>266</v>
      </c>
      <c r="B191" s="119"/>
      <c r="C191" s="119"/>
      <c r="D191" s="120"/>
      <c r="E191" s="4"/>
      <c r="F191" s="7"/>
      <c r="G191" s="8"/>
      <c r="H191" s="70"/>
      <c r="I191" s="17"/>
      <c r="J191" s="7"/>
      <c r="K191" s="17"/>
      <c r="L191" s="17"/>
      <c r="M191" s="18"/>
      <c r="N191" s="18"/>
      <c r="O191" s="18"/>
    </row>
    <row r="192" spans="1:15">
      <c r="A192" s="118" t="s">
        <v>267</v>
      </c>
      <c r="B192" s="119"/>
      <c r="C192" s="119"/>
      <c r="D192" s="120"/>
      <c r="E192" s="4"/>
      <c r="F192" s="7"/>
      <c r="G192" s="8"/>
      <c r="H192" s="70"/>
      <c r="I192" s="17"/>
      <c r="J192" s="7"/>
      <c r="K192" s="17"/>
      <c r="L192" s="17"/>
      <c r="M192" s="18"/>
      <c r="N192" s="18"/>
      <c r="O192" s="18"/>
    </row>
    <row r="193" spans="1:15">
      <c r="A193" s="118" t="s">
        <v>268</v>
      </c>
      <c r="B193" s="119"/>
      <c r="C193" s="119"/>
      <c r="D193" s="120"/>
      <c r="E193" s="4"/>
      <c r="F193" s="7"/>
      <c r="G193" s="8"/>
      <c r="H193" s="70"/>
      <c r="I193" s="17"/>
      <c r="J193" s="7"/>
      <c r="K193" s="17"/>
      <c r="L193" s="17"/>
      <c r="M193" s="18"/>
      <c r="N193" s="18"/>
      <c r="O193" s="18"/>
    </row>
    <row r="194" spans="1:15">
      <c r="A194" s="118" t="s">
        <v>269</v>
      </c>
      <c r="B194" s="119"/>
      <c r="C194" s="119"/>
      <c r="D194" s="120"/>
      <c r="E194" s="4"/>
      <c r="F194" s="7"/>
      <c r="G194" s="8"/>
      <c r="H194" s="70"/>
      <c r="I194" s="17"/>
      <c r="J194" s="7"/>
      <c r="K194" s="17"/>
      <c r="L194" s="17"/>
      <c r="M194" s="18"/>
      <c r="N194" s="18"/>
      <c r="O194" s="18"/>
    </row>
    <row r="195" spans="1:15">
      <c r="A195" s="118" t="s">
        <v>270</v>
      </c>
      <c r="B195" s="119"/>
      <c r="C195" s="119"/>
      <c r="D195" s="120"/>
      <c r="E195" s="4"/>
      <c r="F195" s="7"/>
      <c r="G195" s="8"/>
      <c r="H195" s="70"/>
      <c r="I195" s="17"/>
      <c r="J195" s="7"/>
      <c r="K195" s="17"/>
      <c r="L195" s="17"/>
      <c r="M195" s="18"/>
      <c r="N195" s="18"/>
      <c r="O195" s="18"/>
    </row>
    <row r="196" spans="1:15">
      <c r="A196" s="118" t="s">
        <v>271</v>
      </c>
      <c r="B196" s="119"/>
      <c r="C196" s="119"/>
      <c r="D196" s="120"/>
      <c r="E196" s="4"/>
      <c r="F196" s="7"/>
      <c r="G196" s="8"/>
      <c r="H196" s="70"/>
      <c r="I196" s="17"/>
      <c r="J196" s="7"/>
      <c r="K196" s="17"/>
      <c r="L196" s="17"/>
      <c r="M196" s="18"/>
      <c r="N196" s="18"/>
      <c r="O196" s="18"/>
    </row>
    <row r="197" spans="1:15">
      <c r="A197" s="118" t="s">
        <v>272</v>
      </c>
      <c r="B197" s="119"/>
      <c r="C197" s="119"/>
      <c r="D197" s="120"/>
      <c r="E197" s="4"/>
      <c r="F197" s="7"/>
      <c r="G197" s="8"/>
      <c r="H197" s="70"/>
      <c r="I197" s="17"/>
      <c r="J197" s="7"/>
      <c r="K197" s="17"/>
      <c r="L197" s="17"/>
      <c r="M197" s="18"/>
      <c r="N197" s="18"/>
      <c r="O197" s="18"/>
    </row>
    <row r="198" spans="1:15">
      <c r="A198" s="118" t="s">
        <v>273</v>
      </c>
      <c r="B198" s="119"/>
      <c r="C198" s="119"/>
      <c r="D198" s="120"/>
      <c r="E198" s="4"/>
      <c r="F198" s="7"/>
      <c r="G198" s="8"/>
      <c r="H198" s="70"/>
      <c r="I198" s="17"/>
      <c r="J198" s="7"/>
      <c r="K198" s="17"/>
      <c r="L198" s="17"/>
      <c r="M198" s="18"/>
      <c r="N198" s="18"/>
      <c r="O198" s="18"/>
    </row>
    <row r="199" spans="1:15">
      <c r="A199" s="118" t="s">
        <v>274</v>
      </c>
      <c r="B199" s="119"/>
      <c r="C199" s="119"/>
      <c r="D199" s="120"/>
      <c r="E199" s="4"/>
      <c r="F199" s="7"/>
      <c r="G199" s="8"/>
      <c r="H199" s="70"/>
      <c r="I199" s="17"/>
      <c r="J199" s="7"/>
      <c r="K199" s="17"/>
      <c r="L199" s="17"/>
      <c r="M199" s="18"/>
      <c r="N199" s="18"/>
      <c r="O199" s="18"/>
    </row>
    <row r="200" spans="1:15">
      <c r="A200" s="118" t="s">
        <v>275</v>
      </c>
      <c r="B200" s="119"/>
      <c r="C200" s="119"/>
      <c r="D200" s="120"/>
      <c r="E200" s="4"/>
      <c r="F200" s="7"/>
      <c r="G200" s="8"/>
      <c r="H200" s="70"/>
      <c r="I200" s="17"/>
      <c r="J200" s="7"/>
      <c r="K200" s="17"/>
      <c r="L200" s="17"/>
      <c r="M200" s="18"/>
      <c r="N200" s="18"/>
      <c r="O200" s="18"/>
    </row>
    <row r="201" spans="1:15">
      <c r="A201" s="118" t="s">
        <v>276</v>
      </c>
      <c r="B201" s="119"/>
      <c r="C201" s="119"/>
      <c r="D201" s="120"/>
      <c r="E201" s="4"/>
      <c r="F201" s="7"/>
      <c r="G201" s="8"/>
      <c r="H201" s="70"/>
      <c r="I201" s="17"/>
      <c r="J201" s="7"/>
      <c r="K201" s="17"/>
      <c r="L201" s="17"/>
      <c r="M201" s="18"/>
      <c r="N201" s="18"/>
      <c r="O201" s="18"/>
    </row>
    <row r="202" spans="1:15">
      <c r="A202" s="118" t="s">
        <v>277</v>
      </c>
      <c r="B202" s="119"/>
      <c r="C202" s="119"/>
      <c r="D202" s="120"/>
      <c r="E202" s="4"/>
      <c r="F202" s="7"/>
      <c r="G202" s="8"/>
      <c r="H202" s="70"/>
      <c r="I202" s="17"/>
      <c r="J202" s="7"/>
      <c r="K202" s="17"/>
      <c r="L202" s="17"/>
      <c r="M202" s="18"/>
      <c r="N202" s="18"/>
      <c r="O202" s="18"/>
    </row>
    <row r="203" spans="1:15">
      <c r="A203" s="118" t="s">
        <v>278</v>
      </c>
      <c r="B203" s="119"/>
      <c r="C203" s="119"/>
      <c r="D203" s="120"/>
      <c r="E203" s="4"/>
      <c r="F203" s="7"/>
      <c r="G203" s="8"/>
      <c r="H203" s="70"/>
      <c r="I203" s="17"/>
      <c r="J203" s="7"/>
      <c r="K203" s="17"/>
      <c r="L203" s="17"/>
      <c r="M203" s="18"/>
      <c r="N203" s="18"/>
      <c r="O203" s="18"/>
    </row>
    <row r="204" spans="1:15">
      <c r="A204" s="118" t="s">
        <v>279</v>
      </c>
      <c r="B204" s="119"/>
      <c r="C204" s="119"/>
      <c r="D204" s="120"/>
      <c r="E204" s="4"/>
      <c r="F204" s="7"/>
      <c r="G204" s="8"/>
      <c r="H204" s="70"/>
      <c r="I204" s="17"/>
      <c r="J204" s="7"/>
      <c r="K204" s="17"/>
      <c r="L204" s="17"/>
      <c r="M204" s="18"/>
      <c r="N204" s="18"/>
      <c r="O204" s="18"/>
    </row>
    <row r="205" spans="1:15">
      <c r="A205" s="118" t="s">
        <v>280</v>
      </c>
      <c r="B205" s="119"/>
      <c r="C205" s="119"/>
      <c r="D205" s="120"/>
      <c r="E205" s="4"/>
      <c r="F205" s="7"/>
      <c r="G205" s="8"/>
      <c r="H205" s="70"/>
      <c r="I205" s="17"/>
      <c r="J205" s="7"/>
      <c r="K205" s="17"/>
      <c r="L205" s="17"/>
      <c r="M205" s="18"/>
      <c r="N205" s="18"/>
      <c r="O205" s="18"/>
    </row>
    <row r="206" spans="1:15">
      <c r="A206" s="118" t="s">
        <v>281</v>
      </c>
      <c r="B206" s="119"/>
      <c r="C206" s="119"/>
      <c r="D206" s="120"/>
      <c r="E206" s="4"/>
      <c r="F206" s="7"/>
      <c r="G206" s="8"/>
      <c r="H206" s="70"/>
      <c r="I206" s="17"/>
      <c r="J206" s="7"/>
      <c r="K206" s="17"/>
      <c r="L206" s="17"/>
      <c r="M206" s="18"/>
      <c r="N206" s="18"/>
      <c r="O206" s="18"/>
    </row>
    <row r="207" spans="1:15">
      <c r="A207" s="126" t="s">
        <v>282</v>
      </c>
      <c r="B207" s="127"/>
      <c r="C207" s="127"/>
      <c r="D207" s="128"/>
      <c r="E207" s="4"/>
      <c r="F207" s="7"/>
      <c r="G207" s="8"/>
      <c r="H207" s="70"/>
      <c r="I207" s="17"/>
      <c r="J207" s="7"/>
      <c r="K207" s="17"/>
      <c r="L207" s="17"/>
      <c r="M207" s="18"/>
      <c r="N207" s="18"/>
      <c r="O207" s="18"/>
    </row>
    <row r="208" spans="1:15">
      <c r="A208" s="126" t="s">
        <v>283</v>
      </c>
      <c r="B208" s="127"/>
      <c r="C208" s="127"/>
      <c r="D208" s="128"/>
      <c r="E208" s="4"/>
      <c r="F208" s="7"/>
      <c r="G208" s="8"/>
      <c r="H208" s="70"/>
      <c r="I208" s="17"/>
      <c r="J208" s="7"/>
      <c r="K208" s="17"/>
      <c r="L208" s="17"/>
      <c r="M208" s="18"/>
      <c r="N208" s="18"/>
      <c r="O208" s="18"/>
    </row>
    <row r="209" spans="1:15">
      <c r="A209" s="126" t="s">
        <v>284</v>
      </c>
      <c r="B209" s="127"/>
      <c r="C209" s="127"/>
      <c r="D209" s="128"/>
      <c r="E209" s="4"/>
      <c r="F209" s="7"/>
      <c r="G209" s="8"/>
      <c r="H209" s="70"/>
      <c r="I209" s="17"/>
      <c r="J209" s="7"/>
      <c r="K209" s="17"/>
      <c r="L209" s="17"/>
      <c r="M209" s="18"/>
      <c r="N209" s="18"/>
      <c r="O209" s="18"/>
    </row>
    <row r="210" spans="1:15">
      <c r="A210" s="118" t="s">
        <v>285</v>
      </c>
      <c r="B210" s="119"/>
      <c r="C210" s="119"/>
      <c r="D210" s="120"/>
      <c r="E210" s="4"/>
      <c r="F210" s="7"/>
      <c r="G210" s="8"/>
      <c r="H210" s="70"/>
      <c r="I210" s="17"/>
      <c r="J210" s="7"/>
      <c r="K210" s="17"/>
      <c r="L210" s="17"/>
      <c r="M210" s="18"/>
      <c r="N210" s="18"/>
      <c r="O210" s="18"/>
    </row>
    <row r="211" spans="1:15">
      <c r="A211" s="118" t="s">
        <v>286</v>
      </c>
      <c r="B211" s="119"/>
      <c r="C211" s="119"/>
      <c r="D211" s="120"/>
      <c r="E211" s="4"/>
      <c r="F211" s="7"/>
      <c r="G211" s="8"/>
      <c r="H211" s="70"/>
      <c r="I211" s="17"/>
      <c r="J211" s="7"/>
      <c r="K211" s="17"/>
      <c r="L211" s="17"/>
      <c r="M211" s="18"/>
      <c r="N211" s="18"/>
      <c r="O211" s="18"/>
    </row>
    <row r="212" spans="1:15">
      <c r="A212" s="118" t="s">
        <v>287</v>
      </c>
      <c r="B212" s="119"/>
      <c r="C212" s="119"/>
      <c r="D212" s="120"/>
      <c r="E212" s="4"/>
      <c r="F212" s="7"/>
      <c r="G212" s="8"/>
      <c r="H212" s="70"/>
      <c r="I212" s="17"/>
      <c r="J212" s="7"/>
      <c r="K212" s="17"/>
      <c r="L212" s="17"/>
      <c r="M212" s="18"/>
      <c r="N212" s="18"/>
      <c r="O212" s="18"/>
    </row>
    <row r="213" spans="1:15">
      <c r="A213" s="118" t="s">
        <v>126</v>
      </c>
      <c r="B213" s="119"/>
      <c r="C213" s="119"/>
      <c r="D213" s="120"/>
      <c r="E213" s="4"/>
      <c r="F213" s="7"/>
      <c r="G213" s="8"/>
      <c r="H213" s="70"/>
      <c r="I213" s="17"/>
      <c r="J213" s="7"/>
      <c r="K213" s="17"/>
      <c r="L213" s="17"/>
      <c r="M213" s="18"/>
      <c r="N213" s="18"/>
      <c r="O213" s="18"/>
    </row>
    <row r="214" spans="1:15">
      <c r="A214" s="118" t="s">
        <v>127</v>
      </c>
      <c r="B214" s="119"/>
      <c r="C214" s="119"/>
      <c r="D214" s="120"/>
      <c r="E214" s="4"/>
      <c r="F214" s="7"/>
      <c r="G214" s="8"/>
      <c r="H214" s="70"/>
      <c r="I214" s="17"/>
      <c r="J214" s="7"/>
      <c r="K214" s="17"/>
      <c r="L214" s="17"/>
      <c r="M214" s="18"/>
      <c r="N214" s="18"/>
      <c r="O214" s="18"/>
    </row>
    <row r="215" spans="1:15">
      <c r="A215" s="118" t="s">
        <v>128</v>
      </c>
      <c r="B215" s="119"/>
      <c r="C215" s="119"/>
      <c r="D215" s="120"/>
      <c r="E215" s="4"/>
      <c r="F215" s="7"/>
      <c r="G215" s="8"/>
      <c r="H215" s="70"/>
      <c r="I215" s="17"/>
      <c r="J215" s="7"/>
      <c r="K215" s="17"/>
      <c r="L215" s="17"/>
      <c r="M215" s="18"/>
      <c r="N215" s="18"/>
      <c r="O215" s="18"/>
    </row>
    <row r="216" spans="1:15" s="2" customFormat="1" ht="14.25" customHeight="1">
      <c r="A216" s="118" t="s">
        <v>129</v>
      </c>
      <c r="B216" s="119"/>
      <c r="C216" s="119"/>
      <c r="D216" s="120"/>
      <c r="E216" s="4"/>
      <c r="F216" s="7"/>
      <c r="G216" s="8"/>
      <c r="H216" s="70"/>
      <c r="I216" s="17"/>
      <c r="J216" s="7"/>
      <c r="K216" s="17"/>
      <c r="L216" s="17"/>
      <c r="M216" s="18"/>
      <c r="N216" s="18"/>
      <c r="O216" s="18"/>
    </row>
    <row r="217" spans="1:15" s="2" customFormat="1" ht="14.25" customHeight="1">
      <c r="A217" s="118" t="s">
        <v>130</v>
      </c>
      <c r="B217" s="119"/>
      <c r="C217" s="119"/>
      <c r="D217" s="120"/>
      <c r="E217" s="4"/>
      <c r="F217" s="7"/>
      <c r="G217" s="8"/>
      <c r="H217" s="70"/>
      <c r="I217" s="17"/>
      <c r="J217" s="7"/>
      <c r="K217" s="17"/>
      <c r="L217" s="17"/>
      <c r="M217" s="18"/>
      <c r="N217" s="18"/>
      <c r="O217" s="18"/>
    </row>
    <row r="218" spans="1:15" s="2" customFormat="1">
      <c r="A218" s="118" t="s">
        <v>131</v>
      </c>
      <c r="B218" s="119"/>
      <c r="C218" s="119"/>
      <c r="D218" s="120"/>
      <c r="E218" s="4"/>
      <c r="F218" s="7"/>
      <c r="G218" s="8"/>
      <c r="H218" s="70"/>
      <c r="I218" s="17"/>
      <c r="J218" s="7"/>
      <c r="K218" s="17"/>
      <c r="L218" s="17"/>
      <c r="M218" s="18"/>
      <c r="N218" s="18"/>
      <c r="O218" s="18"/>
    </row>
    <row r="219" spans="1:15" s="2" customFormat="1">
      <c r="A219" s="118" t="s">
        <v>132</v>
      </c>
      <c r="B219" s="119"/>
      <c r="C219" s="119"/>
      <c r="D219" s="120"/>
      <c r="E219" s="4"/>
      <c r="F219" s="7"/>
      <c r="G219" s="8"/>
      <c r="H219" s="70"/>
      <c r="I219" s="17"/>
      <c r="J219" s="7"/>
      <c r="K219" s="17"/>
      <c r="L219" s="17"/>
      <c r="M219" s="18"/>
      <c r="N219" s="18"/>
      <c r="O219" s="18"/>
    </row>
    <row r="220" spans="1:15" s="2" customFormat="1">
      <c r="A220" s="118" t="s">
        <v>133</v>
      </c>
      <c r="B220" s="119"/>
      <c r="C220" s="119"/>
      <c r="D220" s="120"/>
      <c r="E220" s="4"/>
      <c r="F220" s="7"/>
      <c r="G220" s="8"/>
      <c r="H220" s="70"/>
      <c r="I220" s="17"/>
      <c r="J220" s="7"/>
      <c r="K220" s="17"/>
      <c r="L220" s="17"/>
      <c r="M220" s="18"/>
      <c r="N220" s="18"/>
      <c r="O220" s="18"/>
    </row>
    <row r="221" spans="1:15" s="2" customFormat="1">
      <c r="A221" s="118" t="s">
        <v>134</v>
      </c>
      <c r="B221" s="119"/>
      <c r="C221" s="119"/>
      <c r="D221" s="120"/>
      <c r="E221" s="4"/>
      <c r="F221" s="7"/>
      <c r="G221" s="8"/>
      <c r="H221" s="70"/>
      <c r="I221" s="17"/>
      <c r="J221" s="7"/>
      <c r="K221" s="17"/>
      <c r="L221" s="17"/>
      <c r="M221" s="18"/>
      <c r="N221" s="18"/>
      <c r="O221" s="18"/>
    </row>
    <row r="222" spans="1:15" s="2" customFormat="1">
      <c r="A222" s="118" t="s">
        <v>135</v>
      </c>
      <c r="B222" s="119"/>
      <c r="C222" s="119"/>
      <c r="D222" s="120"/>
      <c r="E222" s="4"/>
      <c r="F222" s="7"/>
      <c r="G222" s="8"/>
      <c r="H222" s="70"/>
      <c r="I222" s="17"/>
      <c r="J222" s="7"/>
      <c r="K222" s="17"/>
      <c r="L222" s="17"/>
      <c r="M222" s="18"/>
      <c r="N222" s="18"/>
      <c r="O222" s="18"/>
    </row>
    <row r="223" spans="1:15" s="2" customFormat="1">
      <c r="A223" s="126" t="s">
        <v>136</v>
      </c>
      <c r="B223" s="127"/>
      <c r="C223" s="127"/>
      <c r="D223" s="128"/>
      <c r="E223" s="4"/>
      <c r="F223" s="7"/>
      <c r="G223" s="8"/>
      <c r="H223" s="70"/>
      <c r="I223" s="17"/>
      <c r="J223" s="7"/>
      <c r="K223" s="17"/>
      <c r="L223" s="17"/>
      <c r="M223" s="18"/>
      <c r="N223" s="18"/>
      <c r="O223" s="18"/>
    </row>
    <row r="224" spans="1:15" s="2" customFormat="1">
      <c r="A224" s="126" t="s">
        <v>137</v>
      </c>
      <c r="B224" s="127"/>
      <c r="C224" s="127"/>
      <c r="D224" s="128"/>
      <c r="E224" s="4"/>
      <c r="F224" s="7"/>
      <c r="G224" s="8"/>
      <c r="H224" s="70"/>
      <c r="I224" s="17"/>
      <c r="J224" s="7"/>
      <c r="K224" s="17"/>
      <c r="L224" s="17"/>
      <c r="M224" s="18"/>
      <c r="N224" s="18"/>
      <c r="O224" s="18"/>
    </row>
    <row r="225" spans="1:15" s="2" customFormat="1">
      <c r="A225" s="126" t="s">
        <v>138</v>
      </c>
      <c r="B225" s="127"/>
      <c r="C225" s="127"/>
      <c r="D225" s="128"/>
      <c r="E225" s="4"/>
      <c r="F225" s="7"/>
      <c r="G225" s="8"/>
      <c r="H225" s="70"/>
      <c r="I225" s="17"/>
      <c r="J225" s="7"/>
      <c r="K225" s="17"/>
      <c r="L225" s="17"/>
      <c r="M225" s="18"/>
      <c r="N225" s="18"/>
      <c r="O225" s="18"/>
    </row>
    <row r="226" spans="1:15" s="2" customFormat="1">
      <c r="A226" s="126" t="s">
        <v>139</v>
      </c>
      <c r="B226" s="127"/>
      <c r="C226" s="127"/>
      <c r="D226" s="128"/>
      <c r="E226" s="4"/>
      <c r="F226" s="7"/>
      <c r="G226" s="8"/>
      <c r="H226" s="70"/>
      <c r="I226" s="17"/>
      <c r="J226" s="7"/>
      <c r="K226" s="17"/>
      <c r="L226" s="17"/>
      <c r="M226" s="18"/>
      <c r="N226" s="18"/>
      <c r="O226" s="18"/>
    </row>
    <row r="227" spans="1:15" s="2" customFormat="1">
      <c r="A227" s="126" t="s">
        <v>140</v>
      </c>
      <c r="B227" s="127"/>
      <c r="C227" s="127"/>
      <c r="D227" s="128"/>
      <c r="E227" s="4"/>
      <c r="F227" s="7"/>
      <c r="G227" s="8"/>
      <c r="H227" s="70"/>
      <c r="I227" s="17"/>
      <c r="J227" s="7"/>
      <c r="K227" s="17"/>
      <c r="L227" s="17"/>
      <c r="M227" s="18"/>
      <c r="N227" s="18"/>
      <c r="O227" s="18"/>
    </row>
    <row r="228" spans="1:15" s="2" customFormat="1">
      <c r="A228" s="126" t="s">
        <v>141</v>
      </c>
      <c r="B228" s="127"/>
      <c r="C228" s="127"/>
      <c r="D228" s="128"/>
      <c r="E228" s="4"/>
      <c r="F228" s="7"/>
      <c r="G228" s="8"/>
      <c r="H228" s="70"/>
      <c r="I228" s="17"/>
      <c r="J228" s="7"/>
      <c r="K228" s="17"/>
      <c r="L228" s="17"/>
      <c r="M228" s="18"/>
      <c r="N228" s="18"/>
      <c r="O228" s="18"/>
    </row>
    <row r="229" spans="1:15" s="2" customFormat="1">
      <c r="A229" s="126" t="s">
        <v>142</v>
      </c>
      <c r="B229" s="127"/>
      <c r="C229" s="127"/>
      <c r="D229" s="128"/>
      <c r="E229" s="4"/>
      <c r="F229" s="7"/>
      <c r="G229" s="8"/>
      <c r="H229" s="70"/>
      <c r="I229" s="17"/>
      <c r="J229" s="7"/>
      <c r="K229" s="17"/>
      <c r="L229" s="17"/>
      <c r="M229" s="18"/>
      <c r="N229" s="18"/>
      <c r="O229" s="18"/>
    </row>
    <row r="230" spans="1:15" s="2" customFormat="1">
      <c r="A230" s="126" t="s">
        <v>143</v>
      </c>
      <c r="B230" s="127"/>
      <c r="C230" s="127"/>
      <c r="D230" s="128"/>
      <c r="E230" s="4"/>
      <c r="F230" s="7"/>
      <c r="G230" s="8"/>
      <c r="H230" s="70"/>
      <c r="I230" s="17"/>
      <c r="J230" s="7"/>
      <c r="K230" s="17"/>
      <c r="L230" s="17"/>
      <c r="M230" s="18"/>
      <c r="N230" s="18"/>
      <c r="O230" s="18"/>
    </row>
    <row r="231" spans="1:15" s="2" customFormat="1">
      <c r="A231" s="126" t="s">
        <v>144</v>
      </c>
      <c r="B231" s="127"/>
      <c r="C231" s="127"/>
      <c r="D231" s="128"/>
      <c r="E231" s="4"/>
      <c r="F231" s="7"/>
      <c r="G231" s="8"/>
      <c r="H231" s="70"/>
      <c r="I231" s="17"/>
      <c r="J231" s="7"/>
      <c r="K231" s="17"/>
      <c r="L231" s="17"/>
      <c r="M231" s="18"/>
      <c r="N231" s="18"/>
      <c r="O231" s="18"/>
    </row>
    <row r="232" spans="1:15" s="2" customFormat="1">
      <c r="A232" s="126" t="s">
        <v>145</v>
      </c>
      <c r="B232" s="127"/>
      <c r="C232" s="127"/>
      <c r="D232" s="128"/>
      <c r="E232" s="4"/>
      <c r="F232" s="7"/>
      <c r="G232" s="8"/>
      <c r="H232" s="70"/>
      <c r="I232" s="17"/>
      <c r="J232" s="7"/>
      <c r="K232" s="17"/>
      <c r="L232" s="17"/>
      <c r="M232" s="18"/>
      <c r="N232" s="18"/>
      <c r="O232" s="18"/>
    </row>
    <row r="233" spans="1:15" s="2" customFormat="1" ht="237.75" customHeight="1">
      <c r="A233" s="118"/>
      <c r="B233" s="119"/>
      <c r="C233" s="119"/>
      <c r="D233" s="120"/>
      <c r="E233" s="118"/>
      <c r="F233" s="119"/>
      <c r="G233" s="119"/>
      <c r="H233" s="120"/>
      <c r="I233" s="57"/>
      <c r="J233" s="73"/>
      <c r="K233" s="56"/>
      <c r="L233" s="57"/>
      <c r="M233" s="57"/>
      <c r="N233" s="57"/>
      <c r="O233" s="57"/>
    </row>
    <row r="234" spans="1:15" s="2" customFormat="1" ht="173.25" customHeight="1">
      <c r="A234" s="118"/>
      <c r="B234" s="119"/>
      <c r="C234" s="119"/>
      <c r="D234" s="120"/>
      <c r="E234" s="118"/>
      <c r="F234" s="119"/>
      <c r="G234" s="119"/>
      <c r="H234" s="120"/>
      <c r="I234" s="57"/>
      <c r="J234" s="73"/>
      <c r="K234" s="56"/>
      <c r="L234" s="57"/>
      <c r="M234" s="57"/>
      <c r="N234" s="57"/>
      <c r="O234" s="57"/>
    </row>
    <row r="235" spans="1:15" s="2" customFormat="1">
      <c r="A235" s="3"/>
      <c r="B235" s="3"/>
      <c r="C235" s="3"/>
      <c r="D235" s="3"/>
      <c r="J235" s="74"/>
    </row>
    <row r="236" spans="1:15" s="2" customFormat="1">
      <c r="A236" s="3"/>
      <c r="B236" s="3"/>
      <c r="C236" s="3"/>
      <c r="D236" s="3"/>
      <c r="J236" s="74"/>
    </row>
    <row r="237" spans="1:15" s="2" customFormat="1">
      <c r="A237" s="3"/>
      <c r="B237" s="3"/>
      <c r="C237" s="3"/>
      <c r="D237" s="3"/>
      <c r="J237" s="74"/>
    </row>
    <row r="238" spans="1:15" s="2" customFormat="1">
      <c r="A238" s="3"/>
      <c r="B238" s="3"/>
      <c r="C238" s="3"/>
      <c r="D238" s="3"/>
      <c r="J238" s="74"/>
    </row>
    <row r="239" spans="1:15" s="2" customFormat="1">
      <c r="A239" s="3"/>
      <c r="B239" s="3"/>
      <c r="C239" s="3"/>
      <c r="D239" s="3"/>
      <c r="J239" s="74"/>
    </row>
    <row r="240" spans="1:15" s="2" customFormat="1">
      <c r="A240" s="3"/>
      <c r="B240" s="3"/>
      <c r="C240" s="3"/>
      <c r="D240" s="3"/>
      <c r="J240" s="74"/>
    </row>
    <row r="241" spans="1:10" s="2" customFormat="1">
      <c r="A241" s="3"/>
      <c r="B241" s="3"/>
      <c r="C241" s="3"/>
      <c r="D241" s="3"/>
      <c r="J241" s="74"/>
    </row>
    <row r="242" spans="1:10" s="2" customFormat="1">
      <c r="A242" s="3"/>
      <c r="B242" s="3"/>
      <c r="C242" s="3"/>
      <c r="D242" s="3"/>
      <c r="J242" s="74"/>
    </row>
    <row r="243" spans="1:10" s="2" customFormat="1">
      <c r="A243" s="3"/>
      <c r="B243" s="3"/>
      <c r="C243" s="3"/>
      <c r="D243" s="3"/>
      <c r="J243" s="74"/>
    </row>
    <row r="244" spans="1:10" s="2" customFormat="1">
      <c r="A244" s="3"/>
      <c r="B244" s="3"/>
      <c r="C244" s="3"/>
      <c r="D244" s="3"/>
      <c r="J244" s="74"/>
    </row>
    <row r="245" spans="1:10" s="2" customFormat="1">
      <c r="A245" s="3"/>
      <c r="B245" s="3"/>
      <c r="C245" s="3"/>
      <c r="D245" s="3"/>
      <c r="J245" s="74"/>
    </row>
    <row r="246" spans="1:10" s="2" customFormat="1">
      <c r="A246" s="3"/>
      <c r="B246" s="3"/>
      <c r="C246" s="3"/>
      <c r="D246" s="3"/>
      <c r="J246" s="74"/>
    </row>
    <row r="247" spans="1:10" s="2" customFormat="1">
      <c r="A247" s="3"/>
      <c r="B247" s="3"/>
      <c r="C247" s="3"/>
      <c r="D247" s="3"/>
      <c r="J247" s="74"/>
    </row>
    <row r="248" spans="1:10" s="2" customFormat="1">
      <c r="A248" s="3"/>
      <c r="B248" s="3"/>
      <c r="C248" s="3"/>
      <c r="D248" s="3"/>
      <c r="J248" s="74"/>
    </row>
    <row r="249" spans="1:10" s="2" customFormat="1">
      <c r="A249" s="3"/>
      <c r="B249" s="3"/>
      <c r="C249" s="3"/>
      <c r="D249" s="3"/>
      <c r="J249" s="74"/>
    </row>
    <row r="250" spans="1:10" s="2" customFormat="1">
      <c r="A250" s="3"/>
      <c r="B250" s="3"/>
      <c r="C250" s="3"/>
      <c r="D250" s="3"/>
      <c r="J250" s="74"/>
    </row>
    <row r="251" spans="1:10" s="2" customFormat="1">
      <c r="A251" s="3"/>
      <c r="B251" s="3"/>
      <c r="C251" s="3"/>
      <c r="D251" s="3"/>
      <c r="J251" s="74"/>
    </row>
    <row r="252" spans="1:10" s="2" customFormat="1">
      <c r="A252" s="3"/>
      <c r="B252" s="3"/>
      <c r="C252" s="3"/>
      <c r="D252" s="3"/>
      <c r="J252" s="74"/>
    </row>
    <row r="253" spans="1:10" s="2" customFormat="1">
      <c r="A253" s="3"/>
      <c r="B253" s="3"/>
      <c r="C253" s="3"/>
      <c r="D253" s="3"/>
      <c r="J253" s="74"/>
    </row>
    <row r="254" spans="1:10" s="2" customFormat="1">
      <c r="A254" s="3"/>
      <c r="B254" s="3"/>
      <c r="C254" s="3"/>
      <c r="D254" s="3"/>
      <c r="J254" s="74"/>
    </row>
    <row r="255" spans="1:10" s="2" customFormat="1">
      <c r="A255" s="3"/>
      <c r="B255" s="3"/>
      <c r="C255" s="3"/>
      <c r="D255" s="3"/>
      <c r="J255" s="74"/>
    </row>
    <row r="256" spans="1:10" s="2" customFormat="1">
      <c r="A256" s="3"/>
      <c r="B256" s="3"/>
      <c r="C256" s="3"/>
      <c r="D256" s="3"/>
      <c r="J256" s="74"/>
    </row>
    <row r="257" spans="1:10" s="2" customFormat="1">
      <c r="A257" s="3"/>
      <c r="B257" s="3"/>
      <c r="C257" s="3"/>
      <c r="D257" s="3"/>
      <c r="J257" s="74"/>
    </row>
    <row r="258" spans="1:10" s="2" customFormat="1">
      <c r="A258" s="3"/>
      <c r="B258" s="3"/>
      <c r="C258" s="3"/>
      <c r="D258" s="3"/>
      <c r="J258" s="74"/>
    </row>
    <row r="259" spans="1:10" s="2" customFormat="1">
      <c r="A259" s="3"/>
      <c r="B259" s="3"/>
      <c r="C259" s="3"/>
      <c r="D259" s="3"/>
      <c r="J259" s="74"/>
    </row>
    <row r="260" spans="1:10" s="2" customFormat="1">
      <c r="A260" s="3"/>
      <c r="B260" s="3"/>
      <c r="C260" s="3"/>
      <c r="D260" s="3"/>
      <c r="J260" s="74"/>
    </row>
    <row r="261" spans="1:10" s="2" customFormat="1">
      <c r="A261" s="3"/>
      <c r="B261" s="3"/>
      <c r="C261" s="3"/>
      <c r="D261" s="3"/>
      <c r="J261" s="74"/>
    </row>
    <row r="262" spans="1:10" s="2" customFormat="1">
      <c r="A262" s="3"/>
      <c r="B262" s="3"/>
      <c r="C262" s="3"/>
      <c r="D262" s="3"/>
      <c r="J262" s="74"/>
    </row>
    <row r="263" spans="1:10" s="2" customFormat="1">
      <c r="A263" s="3"/>
      <c r="B263" s="3"/>
      <c r="C263" s="3"/>
      <c r="D263" s="3"/>
      <c r="J263" s="74"/>
    </row>
    <row r="264" spans="1:10" s="2" customFormat="1">
      <c r="A264" s="3"/>
      <c r="B264" s="3"/>
      <c r="C264" s="3"/>
      <c r="D264" s="3"/>
      <c r="J264" s="74"/>
    </row>
    <row r="265" spans="1:10" s="2" customFormat="1">
      <c r="A265" s="3"/>
      <c r="B265" s="3"/>
      <c r="C265" s="3"/>
      <c r="D265" s="3"/>
      <c r="J265" s="74"/>
    </row>
    <row r="266" spans="1:10" s="2" customFormat="1">
      <c r="A266" s="3"/>
      <c r="B266" s="3"/>
      <c r="C266" s="3"/>
      <c r="D266" s="3"/>
      <c r="J266" s="74"/>
    </row>
    <row r="267" spans="1:10" s="2" customFormat="1">
      <c r="A267" s="3"/>
      <c r="B267" s="3"/>
      <c r="C267" s="3"/>
      <c r="D267" s="3"/>
      <c r="J267" s="74"/>
    </row>
    <row r="268" spans="1:10" s="2" customFormat="1">
      <c r="A268" s="3"/>
      <c r="B268" s="3"/>
      <c r="C268" s="3"/>
      <c r="D268" s="3"/>
      <c r="J268" s="74"/>
    </row>
    <row r="269" spans="1:10" s="2" customFormat="1">
      <c r="A269" s="3"/>
      <c r="B269" s="3"/>
      <c r="C269" s="3"/>
      <c r="D269" s="3"/>
      <c r="J269" s="74"/>
    </row>
    <row r="270" spans="1:10" s="2" customFormat="1">
      <c r="A270" s="3"/>
      <c r="B270" s="3"/>
      <c r="C270" s="3"/>
      <c r="D270" s="3"/>
      <c r="J270" s="74"/>
    </row>
    <row r="271" spans="1:10" s="2" customFormat="1">
      <c r="A271" s="3"/>
      <c r="B271" s="3"/>
      <c r="C271" s="3"/>
      <c r="D271" s="3"/>
      <c r="J271" s="74"/>
    </row>
    <row r="272" spans="1:10" s="2" customFormat="1">
      <c r="A272" s="3"/>
      <c r="B272" s="3"/>
      <c r="C272" s="3"/>
      <c r="D272" s="3"/>
      <c r="J272" s="74"/>
    </row>
    <row r="273" spans="1:10" s="2" customFormat="1">
      <c r="A273" s="3"/>
      <c r="B273" s="3"/>
      <c r="C273" s="3"/>
      <c r="D273" s="3"/>
      <c r="J273" s="74"/>
    </row>
    <row r="274" spans="1:10" s="2" customFormat="1">
      <c r="A274" s="3"/>
      <c r="B274" s="3"/>
      <c r="C274" s="3"/>
      <c r="D274" s="3"/>
      <c r="J274" s="74"/>
    </row>
    <row r="275" spans="1:10" s="2" customFormat="1">
      <c r="A275" s="3"/>
      <c r="B275" s="3"/>
      <c r="C275" s="3"/>
      <c r="D275" s="3"/>
      <c r="J275" s="74"/>
    </row>
    <row r="276" spans="1:10" s="2" customFormat="1">
      <c r="A276" s="3"/>
      <c r="B276" s="3"/>
      <c r="C276" s="3"/>
      <c r="D276" s="3"/>
      <c r="J276" s="74"/>
    </row>
    <row r="277" spans="1:10" s="2" customFormat="1">
      <c r="A277" s="3"/>
      <c r="B277" s="3"/>
      <c r="C277" s="3"/>
      <c r="D277" s="3"/>
      <c r="J277" s="74"/>
    </row>
    <row r="278" spans="1:10" s="2" customFormat="1">
      <c r="A278" s="3"/>
      <c r="B278" s="3"/>
      <c r="C278" s="3"/>
      <c r="D278" s="3"/>
      <c r="J278" s="74"/>
    </row>
    <row r="279" spans="1:10" s="2" customFormat="1">
      <c r="A279" s="3"/>
      <c r="B279" s="3"/>
      <c r="C279" s="3"/>
      <c r="D279" s="3"/>
      <c r="J279" s="74"/>
    </row>
    <row r="280" spans="1:10" s="2" customFormat="1">
      <c r="A280" s="3"/>
      <c r="B280" s="3"/>
      <c r="C280" s="3"/>
      <c r="D280" s="3"/>
      <c r="J280" s="74"/>
    </row>
    <row r="281" spans="1:10" s="2" customFormat="1">
      <c r="A281" s="3"/>
      <c r="B281" s="3"/>
      <c r="C281" s="3"/>
      <c r="D281" s="3"/>
      <c r="J281" s="74"/>
    </row>
    <row r="282" spans="1:10" s="2" customFormat="1">
      <c r="A282" s="3"/>
      <c r="B282" s="3"/>
      <c r="C282" s="3"/>
      <c r="D282" s="3"/>
      <c r="J282" s="74"/>
    </row>
    <row r="283" spans="1:10" s="2" customFormat="1">
      <c r="A283" s="3"/>
      <c r="B283" s="3"/>
      <c r="C283" s="3"/>
      <c r="D283" s="3"/>
      <c r="J283" s="74"/>
    </row>
    <row r="284" spans="1:10" s="2" customFormat="1">
      <c r="A284" s="3"/>
      <c r="B284" s="3"/>
      <c r="C284" s="3"/>
      <c r="D284" s="3"/>
      <c r="J284" s="74"/>
    </row>
    <row r="285" spans="1:10" s="2" customFormat="1">
      <c r="A285" s="3"/>
      <c r="B285" s="3"/>
      <c r="C285" s="3"/>
      <c r="D285" s="3"/>
      <c r="J285" s="74"/>
    </row>
    <row r="286" spans="1:10" s="2" customFormat="1">
      <c r="A286" s="3"/>
      <c r="B286" s="3"/>
      <c r="C286" s="3"/>
      <c r="D286" s="3"/>
      <c r="J286" s="74"/>
    </row>
    <row r="287" spans="1:10" s="2" customFormat="1">
      <c r="A287" s="3"/>
      <c r="B287" s="3"/>
      <c r="C287" s="3"/>
      <c r="D287" s="3"/>
      <c r="J287" s="74"/>
    </row>
    <row r="288" spans="1:10" s="2" customFormat="1">
      <c r="A288" s="3"/>
      <c r="B288" s="3"/>
      <c r="C288" s="3"/>
      <c r="D288" s="3"/>
      <c r="J288" s="74"/>
    </row>
    <row r="289" spans="1:10" s="2" customFormat="1">
      <c r="A289" s="3"/>
      <c r="B289" s="3"/>
      <c r="C289" s="3"/>
      <c r="D289" s="3"/>
      <c r="J289" s="74"/>
    </row>
    <row r="290" spans="1:10" s="2" customFormat="1">
      <c r="A290" s="3"/>
      <c r="B290" s="3"/>
      <c r="C290" s="3"/>
      <c r="D290" s="3"/>
      <c r="J290" s="74"/>
    </row>
    <row r="291" spans="1:10" s="2" customFormat="1">
      <c r="A291" s="3"/>
      <c r="B291" s="3"/>
      <c r="C291" s="3"/>
      <c r="D291" s="3"/>
      <c r="J291" s="74"/>
    </row>
    <row r="292" spans="1:10" s="2" customFormat="1">
      <c r="A292" s="3"/>
      <c r="B292" s="3"/>
      <c r="C292" s="3"/>
      <c r="D292" s="3"/>
      <c r="J292" s="74"/>
    </row>
    <row r="293" spans="1:10" s="2" customFormat="1">
      <c r="A293" s="3"/>
      <c r="B293" s="3"/>
      <c r="C293" s="3"/>
      <c r="D293" s="3"/>
      <c r="J293" s="74"/>
    </row>
    <row r="294" spans="1:10" s="2" customFormat="1">
      <c r="A294" s="3"/>
      <c r="B294" s="3"/>
      <c r="C294" s="3"/>
      <c r="D294" s="3"/>
      <c r="J294" s="74"/>
    </row>
    <row r="295" spans="1:10" s="2" customFormat="1">
      <c r="A295" s="3"/>
      <c r="B295" s="3"/>
      <c r="C295" s="3"/>
      <c r="D295" s="3"/>
      <c r="J295" s="74"/>
    </row>
    <row r="296" spans="1:10" s="2" customFormat="1">
      <c r="A296" s="3"/>
      <c r="B296" s="3"/>
      <c r="C296" s="3"/>
      <c r="D296" s="3"/>
      <c r="J296" s="74"/>
    </row>
    <row r="297" spans="1:10" s="2" customFormat="1">
      <c r="A297" s="3"/>
      <c r="B297" s="3"/>
      <c r="C297" s="3"/>
      <c r="D297" s="3"/>
      <c r="J297" s="74"/>
    </row>
    <row r="298" spans="1:10" s="2" customFormat="1">
      <c r="A298" s="3"/>
      <c r="B298" s="3"/>
      <c r="C298" s="3"/>
      <c r="D298" s="3"/>
      <c r="J298" s="74"/>
    </row>
    <row r="299" spans="1:10" s="2" customFormat="1">
      <c r="A299" s="3"/>
      <c r="B299" s="3"/>
      <c r="C299" s="3"/>
      <c r="D299" s="3"/>
      <c r="J299" s="74"/>
    </row>
    <row r="300" spans="1:10" s="2" customFormat="1">
      <c r="A300" s="3"/>
      <c r="B300" s="3"/>
      <c r="C300" s="3"/>
      <c r="D300" s="3"/>
      <c r="J300" s="74"/>
    </row>
    <row r="301" spans="1:10" s="2" customFormat="1">
      <c r="A301" s="3"/>
      <c r="B301" s="3"/>
      <c r="C301" s="3"/>
      <c r="D301" s="3"/>
      <c r="J301" s="74"/>
    </row>
    <row r="302" spans="1:10" s="2" customFormat="1">
      <c r="A302" s="3"/>
      <c r="B302" s="3"/>
      <c r="C302" s="3"/>
      <c r="D302" s="3"/>
      <c r="J302" s="74"/>
    </row>
    <row r="303" spans="1:10" s="2" customFormat="1">
      <c r="A303" s="3"/>
      <c r="B303" s="3"/>
      <c r="C303" s="3"/>
      <c r="D303" s="3"/>
      <c r="J303" s="74"/>
    </row>
    <row r="304" spans="1:10" s="2" customFormat="1">
      <c r="A304" s="3"/>
      <c r="B304" s="3"/>
      <c r="C304" s="3"/>
      <c r="D304" s="3"/>
      <c r="J304" s="74"/>
    </row>
    <row r="305" spans="1:10" s="2" customFormat="1">
      <c r="A305" s="3"/>
      <c r="B305" s="3"/>
      <c r="C305" s="3"/>
      <c r="D305" s="3"/>
      <c r="J305" s="74"/>
    </row>
    <row r="306" spans="1:10" s="2" customFormat="1">
      <c r="A306" s="3"/>
      <c r="B306" s="3"/>
      <c r="C306" s="3"/>
      <c r="D306" s="3"/>
      <c r="J306" s="74"/>
    </row>
    <row r="307" spans="1:10" s="2" customFormat="1">
      <c r="A307" s="3"/>
      <c r="B307" s="3"/>
      <c r="C307" s="3"/>
      <c r="D307" s="3"/>
      <c r="J307" s="74"/>
    </row>
    <row r="308" spans="1:10" s="2" customFormat="1">
      <c r="A308" s="3"/>
      <c r="B308" s="3"/>
      <c r="C308" s="3"/>
      <c r="D308" s="3"/>
      <c r="J308" s="74"/>
    </row>
    <row r="309" spans="1:10" s="2" customFormat="1">
      <c r="A309" s="3"/>
      <c r="B309" s="3"/>
      <c r="C309" s="3"/>
      <c r="D309" s="3"/>
      <c r="J309" s="74"/>
    </row>
    <row r="310" spans="1:10" s="2" customFormat="1">
      <c r="A310" s="3"/>
      <c r="B310" s="3"/>
      <c r="C310" s="3"/>
      <c r="D310" s="3"/>
      <c r="J310" s="74"/>
    </row>
    <row r="311" spans="1:10" s="2" customFormat="1">
      <c r="A311" s="3"/>
      <c r="B311" s="3"/>
      <c r="C311" s="3"/>
      <c r="D311" s="3"/>
      <c r="J311" s="74"/>
    </row>
    <row r="312" spans="1:10" s="2" customFormat="1">
      <c r="A312" s="3"/>
      <c r="B312" s="3"/>
      <c r="C312" s="3"/>
      <c r="D312" s="3"/>
      <c r="J312" s="74"/>
    </row>
    <row r="313" spans="1:10" s="2" customFormat="1">
      <c r="A313" s="3"/>
      <c r="B313" s="3"/>
      <c r="C313" s="3"/>
      <c r="D313" s="3"/>
      <c r="J313" s="74"/>
    </row>
    <row r="314" spans="1:10" s="2" customFormat="1">
      <c r="A314" s="3"/>
      <c r="B314" s="3"/>
      <c r="C314" s="3"/>
      <c r="D314" s="3"/>
      <c r="J314" s="74"/>
    </row>
    <row r="315" spans="1:10" s="2" customFormat="1">
      <c r="A315" s="3"/>
      <c r="B315" s="3"/>
      <c r="C315" s="3"/>
      <c r="D315" s="3"/>
      <c r="J315" s="74"/>
    </row>
    <row r="316" spans="1:10" s="2" customFormat="1">
      <c r="A316" s="3"/>
      <c r="B316" s="3"/>
      <c r="C316" s="3"/>
      <c r="D316" s="3"/>
      <c r="J316" s="74"/>
    </row>
    <row r="317" spans="1:10" s="2" customFormat="1">
      <c r="A317" s="3"/>
      <c r="B317" s="3"/>
      <c r="C317" s="3"/>
      <c r="D317" s="3"/>
      <c r="J317" s="74"/>
    </row>
    <row r="318" spans="1:10" s="2" customFormat="1">
      <c r="A318" s="3"/>
      <c r="B318" s="3"/>
      <c r="C318" s="3"/>
      <c r="D318" s="3"/>
      <c r="J318" s="74"/>
    </row>
    <row r="319" spans="1:10" s="2" customFormat="1">
      <c r="A319" s="3"/>
      <c r="B319" s="3"/>
      <c r="C319" s="3"/>
      <c r="D319" s="3"/>
      <c r="J319" s="74"/>
    </row>
    <row r="320" spans="1:10" s="2" customFormat="1">
      <c r="A320" s="3"/>
      <c r="B320" s="3"/>
      <c r="C320" s="3"/>
      <c r="D320" s="3"/>
      <c r="J320" s="74"/>
    </row>
    <row r="321" spans="1:10" s="2" customFormat="1">
      <c r="A321" s="3"/>
      <c r="B321" s="3"/>
      <c r="C321" s="3"/>
      <c r="D321" s="3"/>
      <c r="J321" s="74"/>
    </row>
    <row r="322" spans="1:10" s="2" customFormat="1">
      <c r="A322" s="3"/>
      <c r="B322" s="3"/>
      <c r="C322" s="3"/>
      <c r="D322" s="3"/>
      <c r="J322" s="74"/>
    </row>
    <row r="323" spans="1:10" s="2" customFormat="1">
      <c r="A323" s="3"/>
      <c r="B323" s="3"/>
      <c r="C323" s="3"/>
      <c r="D323" s="3"/>
      <c r="J323" s="74"/>
    </row>
    <row r="324" spans="1:10" s="2" customFormat="1">
      <c r="A324" s="3"/>
      <c r="B324" s="3"/>
      <c r="C324" s="3"/>
      <c r="D324" s="3"/>
      <c r="J324" s="74"/>
    </row>
    <row r="325" spans="1:10" s="2" customFormat="1">
      <c r="A325" s="3"/>
      <c r="B325" s="3"/>
      <c r="C325" s="3"/>
      <c r="D325" s="3"/>
      <c r="J325" s="74"/>
    </row>
    <row r="326" spans="1:10" s="2" customFormat="1">
      <c r="A326" s="3"/>
      <c r="B326" s="3"/>
      <c r="C326" s="3"/>
      <c r="D326" s="3"/>
      <c r="J326" s="74"/>
    </row>
    <row r="327" spans="1:10" s="2" customFormat="1">
      <c r="A327" s="3"/>
      <c r="B327" s="3"/>
      <c r="C327" s="3"/>
      <c r="D327" s="3"/>
      <c r="J327" s="74"/>
    </row>
    <row r="328" spans="1:10" s="2" customFormat="1">
      <c r="A328" s="3"/>
      <c r="B328" s="3"/>
      <c r="C328" s="3"/>
      <c r="D328" s="3"/>
      <c r="J328" s="74"/>
    </row>
    <row r="329" spans="1:10" s="2" customFormat="1">
      <c r="A329" s="3"/>
      <c r="B329" s="3"/>
      <c r="C329" s="3"/>
      <c r="D329" s="3"/>
      <c r="J329" s="74"/>
    </row>
    <row r="330" spans="1:10" s="2" customFormat="1">
      <c r="A330" s="3"/>
      <c r="B330" s="3"/>
      <c r="C330" s="3"/>
      <c r="D330" s="3"/>
      <c r="J330" s="74"/>
    </row>
    <row r="331" spans="1:10" s="2" customFormat="1">
      <c r="A331" s="3"/>
      <c r="B331" s="3"/>
      <c r="C331" s="3"/>
      <c r="D331" s="3"/>
      <c r="J331" s="74"/>
    </row>
    <row r="332" spans="1:10" s="2" customFormat="1">
      <c r="A332" s="3"/>
      <c r="B332" s="3"/>
      <c r="C332" s="3"/>
      <c r="D332" s="3"/>
      <c r="J332" s="74"/>
    </row>
    <row r="333" spans="1:10" s="2" customFormat="1">
      <c r="A333" s="3"/>
      <c r="B333" s="3"/>
      <c r="C333" s="3"/>
      <c r="D333" s="3"/>
      <c r="J333" s="74"/>
    </row>
    <row r="334" spans="1:10" s="2" customFormat="1">
      <c r="A334" s="3"/>
      <c r="B334" s="3"/>
      <c r="C334" s="3"/>
      <c r="D334" s="3"/>
      <c r="J334" s="74"/>
    </row>
    <row r="335" spans="1:10" s="2" customFormat="1">
      <c r="A335" s="3"/>
      <c r="B335" s="3"/>
      <c r="C335" s="3"/>
      <c r="D335" s="3"/>
      <c r="J335" s="74"/>
    </row>
    <row r="336" spans="1:10" s="2" customFormat="1">
      <c r="A336" s="3"/>
      <c r="B336" s="3"/>
      <c r="C336" s="3"/>
      <c r="D336" s="3"/>
      <c r="J336" s="74"/>
    </row>
    <row r="337" spans="1:10" s="2" customFormat="1">
      <c r="A337" s="3"/>
      <c r="B337" s="3"/>
      <c r="C337" s="3"/>
      <c r="D337" s="3"/>
      <c r="J337" s="74"/>
    </row>
    <row r="338" spans="1:10" s="2" customFormat="1">
      <c r="A338" s="3"/>
      <c r="B338" s="3"/>
      <c r="C338" s="3"/>
      <c r="D338" s="3"/>
      <c r="J338" s="74"/>
    </row>
    <row r="339" spans="1:10" s="2" customFormat="1">
      <c r="A339" s="3"/>
      <c r="B339" s="3"/>
      <c r="C339" s="3"/>
      <c r="D339" s="3"/>
      <c r="J339" s="74"/>
    </row>
    <row r="340" spans="1:10" s="2" customFormat="1">
      <c r="A340" s="3"/>
      <c r="B340" s="3"/>
      <c r="C340" s="3"/>
      <c r="D340" s="3"/>
      <c r="J340" s="74"/>
    </row>
    <row r="341" spans="1:10" s="2" customFormat="1">
      <c r="A341" s="3"/>
      <c r="B341" s="3"/>
      <c r="C341" s="3"/>
      <c r="D341" s="3"/>
      <c r="J341" s="74"/>
    </row>
    <row r="342" spans="1:10" s="2" customFormat="1">
      <c r="A342" s="3"/>
      <c r="B342" s="3"/>
      <c r="C342" s="3"/>
      <c r="D342" s="3"/>
      <c r="J342" s="74"/>
    </row>
    <row r="343" spans="1:10" s="2" customFormat="1">
      <c r="A343" s="3"/>
      <c r="B343" s="3"/>
      <c r="C343" s="3"/>
      <c r="D343" s="3"/>
      <c r="J343" s="74"/>
    </row>
    <row r="344" spans="1:10" s="2" customFormat="1">
      <c r="A344" s="3"/>
      <c r="B344" s="3"/>
      <c r="C344" s="3"/>
      <c r="D344" s="3"/>
      <c r="J344" s="74"/>
    </row>
    <row r="345" spans="1:10" s="2" customFormat="1">
      <c r="A345" s="3"/>
      <c r="B345" s="3"/>
      <c r="C345" s="3"/>
      <c r="D345" s="3"/>
      <c r="J345" s="74"/>
    </row>
    <row r="346" spans="1:10" s="2" customFormat="1">
      <c r="A346" s="3"/>
      <c r="B346" s="3"/>
      <c r="C346" s="3"/>
      <c r="D346" s="3"/>
      <c r="J346" s="74"/>
    </row>
    <row r="347" spans="1:10" s="2" customFormat="1">
      <c r="A347" s="3"/>
      <c r="B347" s="3"/>
      <c r="C347" s="3"/>
      <c r="D347" s="3"/>
      <c r="J347" s="74"/>
    </row>
    <row r="348" spans="1:10" s="2" customFormat="1">
      <c r="A348" s="3"/>
      <c r="B348" s="3"/>
      <c r="C348" s="3"/>
      <c r="D348" s="3"/>
      <c r="J348" s="74"/>
    </row>
    <row r="349" spans="1:10" s="2" customFormat="1">
      <c r="A349" s="3"/>
      <c r="B349" s="3"/>
      <c r="C349" s="3"/>
      <c r="D349" s="3"/>
      <c r="J349" s="74"/>
    </row>
    <row r="350" spans="1:10" s="2" customFormat="1">
      <c r="A350" s="3"/>
      <c r="B350" s="3"/>
      <c r="C350" s="3"/>
      <c r="D350" s="3"/>
      <c r="J350" s="74"/>
    </row>
    <row r="351" spans="1:10" s="2" customFormat="1">
      <c r="A351" s="3"/>
      <c r="B351" s="3"/>
      <c r="C351" s="3"/>
      <c r="D351" s="3"/>
      <c r="J351" s="74"/>
    </row>
    <row r="352" spans="1:10" s="2" customFormat="1">
      <c r="A352" s="3"/>
      <c r="B352" s="3"/>
      <c r="C352" s="3"/>
      <c r="D352" s="3"/>
      <c r="J352" s="74"/>
    </row>
    <row r="353" spans="1:10" s="2" customFormat="1">
      <c r="A353" s="3"/>
      <c r="B353" s="3"/>
      <c r="C353" s="3"/>
      <c r="D353" s="3"/>
      <c r="J353" s="74"/>
    </row>
    <row r="354" spans="1:10" s="2" customFormat="1">
      <c r="A354" s="3"/>
      <c r="B354" s="3"/>
      <c r="C354" s="3"/>
      <c r="D354" s="3"/>
      <c r="J354" s="74"/>
    </row>
    <row r="355" spans="1:10" s="2" customFormat="1">
      <c r="A355" s="3"/>
      <c r="B355" s="3"/>
      <c r="C355" s="3"/>
      <c r="D355" s="3"/>
      <c r="J355" s="74"/>
    </row>
    <row r="356" spans="1:10" s="2" customFormat="1">
      <c r="A356" s="3"/>
      <c r="B356" s="3"/>
      <c r="C356" s="3"/>
      <c r="D356" s="3"/>
      <c r="J356" s="74"/>
    </row>
    <row r="357" spans="1:10" s="2" customFormat="1">
      <c r="A357" s="3"/>
      <c r="B357" s="3"/>
      <c r="C357" s="3"/>
      <c r="D357" s="3"/>
      <c r="J357" s="74"/>
    </row>
    <row r="358" spans="1:10" s="2" customFormat="1">
      <c r="A358" s="3"/>
      <c r="B358" s="3"/>
      <c r="C358" s="3"/>
      <c r="D358" s="3"/>
      <c r="J358" s="74"/>
    </row>
    <row r="359" spans="1:10" s="2" customFormat="1">
      <c r="A359" s="3"/>
      <c r="B359" s="3"/>
      <c r="C359" s="3"/>
      <c r="D359" s="3"/>
      <c r="J359" s="74"/>
    </row>
    <row r="360" spans="1:10" s="2" customFormat="1">
      <c r="A360" s="3"/>
      <c r="B360" s="3"/>
      <c r="C360" s="3"/>
      <c r="D360" s="3"/>
      <c r="J360" s="74"/>
    </row>
    <row r="361" spans="1:10" s="2" customFormat="1">
      <c r="A361" s="3"/>
      <c r="B361" s="3"/>
      <c r="C361" s="3"/>
      <c r="D361" s="3"/>
      <c r="J361" s="74"/>
    </row>
    <row r="362" spans="1:10" s="2" customFormat="1">
      <c r="A362" s="3"/>
      <c r="B362" s="3"/>
      <c r="C362" s="3"/>
      <c r="D362" s="3"/>
      <c r="J362" s="74"/>
    </row>
    <row r="363" spans="1:10" s="2" customFormat="1">
      <c r="A363" s="3"/>
      <c r="B363" s="3"/>
      <c r="C363" s="3"/>
      <c r="D363" s="3"/>
      <c r="J363" s="74"/>
    </row>
    <row r="364" spans="1:10" s="2" customFormat="1">
      <c r="A364" s="3"/>
      <c r="B364" s="3"/>
      <c r="C364" s="3"/>
      <c r="D364" s="3"/>
      <c r="J364" s="74"/>
    </row>
    <row r="365" spans="1:10" s="2" customFormat="1">
      <c r="A365" s="3"/>
      <c r="B365" s="3"/>
      <c r="C365" s="3"/>
      <c r="D365" s="3"/>
      <c r="J365" s="74"/>
    </row>
    <row r="366" spans="1:10" s="2" customFormat="1">
      <c r="A366" s="3"/>
      <c r="B366" s="3"/>
      <c r="C366" s="3"/>
      <c r="D366" s="3"/>
      <c r="J366" s="74"/>
    </row>
    <row r="367" spans="1:10" s="2" customFormat="1">
      <c r="A367" s="3"/>
      <c r="B367" s="3"/>
      <c r="C367" s="3"/>
      <c r="D367" s="3"/>
      <c r="J367" s="74"/>
    </row>
    <row r="368" spans="1:10" s="2" customFormat="1">
      <c r="A368" s="3"/>
      <c r="B368" s="3"/>
      <c r="C368" s="3"/>
      <c r="D368" s="3"/>
      <c r="J368" s="74"/>
    </row>
    <row r="369" spans="1:10" s="2" customFormat="1">
      <c r="A369" s="3"/>
      <c r="B369" s="3"/>
      <c r="C369" s="3"/>
      <c r="D369" s="3"/>
      <c r="J369" s="74"/>
    </row>
    <row r="370" spans="1:10" s="2" customFormat="1">
      <c r="A370" s="3"/>
      <c r="B370" s="3"/>
      <c r="C370" s="3"/>
      <c r="D370" s="3"/>
      <c r="J370" s="74"/>
    </row>
    <row r="371" spans="1:10" s="2" customFormat="1">
      <c r="A371" s="3"/>
      <c r="B371" s="3"/>
      <c r="C371" s="3"/>
      <c r="D371" s="3"/>
      <c r="J371" s="74"/>
    </row>
    <row r="372" spans="1:10" s="2" customFormat="1">
      <c r="A372" s="3"/>
      <c r="B372" s="3"/>
      <c r="C372" s="3"/>
      <c r="D372" s="3"/>
      <c r="J372" s="74"/>
    </row>
    <row r="373" spans="1:10" s="2" customFormat="1">
      <c r="A373" s="3"/>
      <c r="B373" s="3"/>
      <c r="C373" s="3"/>
      <c r="D373" s="3"/>
      <c r="J373" s="74"/>
    </row>
    <row r="374" spans="1:10" s="2" customFormat="1">
      <c r="A374" s="3"/>
      <c r="B374" s="3"/>
      <c r="C374" s="3"/>
      <c r="D374" s="3"/>
      <c r="J374" s="74"/>
    </row>
    <row r="375" spans="1:10" s="2" customFormat="1">
      <c r="A375" s="3"/>
      <c r="B375" s="3"/>
      <c r="C375" s="3"/>
      <c r="D375" s="3"/>
      <c r="J375" s="74"/>
    </row>
    <row r="376" spans="1:10" s="2" customFormat="1">
      <c r="A376" s="3"/>
      <c r="B376" s="3"/>
      <c r="C376" s="3"/>
      <c r="D376" s="3"/>
      <c r="J376" s="74"/>
    </row>
    <row r="377" spans="1:10" s="2" customFormat="1">
      <c r="A377" s="3"/>
      <c r="B377" s="3"/>
      <c r="C377" s="3"/>
      <c r="D377" s="3"/>
      <c r="J377" s="74"/>
    </row>
    <row r="378" spans="1:10" s="2" customFormat="1">
      <c r="A378" s="3"/>
      <c r="B378" s="3"/>
      <c r="C378" s="3"/>
      <c r="D378" s="3"/>
      <c r="J378" s="74"/>
    </row>
    <row r="379" spans="1:10" s="2" customFormat="1">
      <c r="A379" s="3"/>
      <c r="B379" s="3"/>
      <c r="C379" s="3"/>
      <c r="D379" s="3"/>
      <c r="J379" s="74"/>
    </row>
    <row r="380" spans="1:10" s="2" customFormat="1">
      <c r="A380" s="3"/>
      <c r="B380" s="3"/>
      <c r="C380" s="3"/>
      <c r="D380" s="3"/>
      <c r="J380" s="74"/>
    </row>
    <row r="381" spans="1:10" s="2" customFormat="1">
      <c r="A381" s="3"/>
      <c r="B381" s="3"/>
      <c r="C381" s="3"/>
      <c r="D381" s="3"/>
      <c r="J381" s="74"/>
    </row>
    <row r="382" spans="1:10" s="2" customFormat="1">
      <c r="A382" s="3"/>
      <c r="B382" s="3"/>
      <c r="C382" s="3"/>
      <c r="D382" s="3"/>
      <c r="J382" s="74"/>
    </row>
    <row r="383" spans="1:10" s="2" customFormat="1">
      <c r="A383" s="3"/>
      <c r="B383" s="3"/>
      <c r="C383" s="3"/>
      <c r="D383" s="3"/>
      <c r="J383" s="74"/>
    </row>
    <row r="384" spans="1:10" s="2" customFormat="1">
      <c r="A384" s="3"/>
      <c r="B384" s="3"/>
      <c r="C384" s="3"/>
      <c r="D384" s="3"/>
      <c r="J384" s="74"/>
    </row>
    <row r="385" spans="1:10" s="2" customFormat="1">
      <c r="A385" s="3"/>
      <c r="B385" s="3"/>
      <c r="C385" s="3"/>
      <c r="D385" s="3"/>
      <c r="J385" s="74"/>
    </row>
    <row r="386" spans="1:10" s="2" customFormat="1">
      <c r="A386" s="3"/>
      <c r="B386" s="3"/>
      <c r="C386" s="3"/>
      <c r="D386" s="3"/>
      <c r="J386" s="74"/>
    </row>
    <row r="387" spans="1:10" s="2" customFormat="1">
      <c r="A387" s="3"/>
      <c r="B387" s="3"/>
      <c r="C387" s="3"/>
      <c r="D387" s="3"/>
      <c r="J387" s="74"/>
    </row>
    <row r="388" spans="1:10" s="2" customFormat="1">
      <c r="A388" s="3"/>
      <c r="B388" s="3"/>
      <c r="C388" s="3"/>
      <c r="D388" s="3"/>
      <c r="J388" s="74"/>
    </row>
    <row r="389" spans="1:10" s="2" customFormat="1">
      <c r="A389" s="3"/>
      <c r="B389" s="3"/>
      <c r="C389" s="3"/>
      <c r="D389" s="3"/>
      <c r="J389" s="74"/>
    </row>
    <row r="390" spans="1:10" s="2" customFormat="1">
      <c r="A390" s="3"/>
      <c r="B390" s="3"/>
      <c r="C390" s="3"/>
      <c r="D390" s="3"/>
      <c r="J390" s="74"/>
    </row>
    <row r="391" spans="1:10" s="2" customFormat="1">
      <c r="A391" s="3"/>
      <c r="B391" s="3"/>
      <c r="C391" s="3"/>
      <c r="D391" s="3"/>
      <c r="J391" s="74"/>
    </row>
    <row r="392" spans="1:10" s="2" customFormat="1">
      <c r="A392" s="3"/>
      <c r="B392" s="3"/>
      <c r="C392" s="3"/>
      <c r="D392" s="3"/>
      <c r="J392" s="74"/>
    </row>
    <row r="393" spans="1:10" s="2" customFormat="1">
      <c r="A393" s="3"/>
      <c r="B393" s="3"/>
      <c r="C393" s="3"/>
      <c r="D393" s="3"/>
      <c r="J393" s="74"/>
    </row>
    <row r="394" spans="1:10" s="2" customFormat="1">
      <c r="A394" s="3"/>
      <c r="B394" s="3"/>
      <c r="C394" s="3"/>
      <c r="D394" s="3"/>
      <c r="J394" s="74"/>
    </row>
    <row r="395" spans="1:10" s="2" customFormat="1">
      <c r="A395" s="3"/>
      <c r="B395" s="3"/>
      <c r="C395" s="3"/>
      <c r="D395" s="3"/>
      <c r="J395" s="74"/>
    </row>
    <row r="396" spans="1:10" s="2" customFormat="1">
      <c r="A396" s="3"/>
      <c r="B396" s="3"/>
      <c r="C396" s="3"/>
      <c r="D396" s="3"/>
      <c r="J396" s="74"/>
    </row>
    <row r="397" spans="1:10" s="2" customFormat="1">
      <c r="A397" s="3"/>
      <c r="B397" s="3"/>
      <c r="C397" s="3"/>
      <c r="D397" s="3"/>
      <c r="J397" s="74"/>
    </row>
    <row r="398" spans="1:10" s="2" customFormat="1">
      <c r="A398" s="3"/>
      <c r="B398" s="3"/>
      <c r="C398" s="3"/>
      <c r="D398" s="3"/>
      <c r="J398" s="74"/>
    </row>
    <row r="399" spans="1:10" s="2" customFormat="1">
      <c r="A399" s="3"/>
      <c r="B399" s="3"/>
      <c r="C399" s="3"/>
      <c r="D399" s="3"/>
      <c r="J399" s="74"/>
    </row>
    <row r="400" spans="1:10" s="2" customFormat="1">
      <c r="A400" s="3"/>
      <c r="B400" s="3"/>
      <c r="C400" s="3"/>
      <c r="D400" s="3"/>
      <c r="J400" s="74"/>
    </row>
    <row r="401" spans="1:10" s="2" customFormat="1">
      <c r="A401" s="3"/>
      <c r="B401" s="3"/>
      <c r="C401" s="3"/>
      <c r="D401" s="3"/>
      <c r="J401" s="74"/>
    </row>
    <row r="402" spans="1:10" s="2" customFormat="1">
      <c r="A402" s="3"/>
      <c r="B402" s="3"/>
      <c r="C402" s="3"/>
      <c r="D402" s="3"/>
      <c r="J402" s="74"/>
    </row>
    <row r="403" spans="1:10" s="2" customFormat="1">
      <c r="A403" s="3"/>
      <c r="B403" s="3"/>
      <c r="C403" s="3"/>
      <c r="D403" s="3"/>
      <c r="J403" s="74"/>
    </row>
    <row r="404" spans="1:10" s="2" customFormat="1">
      <c r="A404" s="3"/>
      <c r="B404" s="3"/>
      <c r="C404" s="3"/>
      <c r="D404" s="3"/>
      <c r="J404" s="74"/>
    </row>
    <row r="405" spans="1:10" s="2" customFormat="1">
      <c r="A405" s="3"/>
      <c r="B405" s="3"/>
      <c r="C405" s="3"/>
      <c r="D405" s="3"/>
      <c r="J405" s="74"/>
    </row>
    <row r="406" spans="1:10" s="2" customFormat="1">
      <c r="A406" s="3"/>
      <c r="B406" s="3"/>
      <c r="C406" s="3"/>
      <c r="D406" s="3"/>
      <c r="J406" s="74"/>
    </row>
    <row r="407" spans="1:10" s="2" customFormat="1">
      <c r="A407" s="3"/>
      <c r="B407" s="3"/>
      <c r="C407" s="3"/>
      <c r="D407" s="3"/>
      <c r="J407" s="74"/>
    </row>
    <row r="408" spans="1:10" s="2" customFormat="1">
      <c r="A408" s="3"/>
      <c r="B408" s="3"/>
      <c r="C408" s="3"/>
      <c r="D408" s="3"/>
      <c r="J408" s="74"/>
    </row>
    <row r="409" spans="1:10" s="2" customFormat="1">
      <c r="A409" s="3"/>
      <c r="B409" s="3"/>
      <c r="C409" s="3"/>
      <c r="D409" s="3"/>
      <c r="J409" s="74"/>
    </row>
    <row r="410" spans="1:10" s="2" customFormat="1">
      <c r="A410" s="3"/>
      <c r="B410" s="3"/>
      <c r="C410" s="3"/>
      <c r="D410" s="3"/>
      <c r="J410" s="74"/>
    </row>
    <row r="411" spans="1:10" s="2" customFormat="1">
      <c r="A411" s="3"/>
      <c r="B411" s="3"/>
      <c r="C411" s="3"/>
      <c r="D411" s="3"/>
      <c r="J411" s="74"/>
    </row>
    <row r="412" spans="1:10" s="2" customFormat="1">
      <c r="A412" s="3"/>
      <c r="B412" s="3"/>
      <c r="C412" s="3"/>
      <c r="D412" s="3"/>
      <c r="J412" s="74"/>
    </row>
    <row r="413" spans="1:10" s="2" customFormat="1">
      <c r="A413" s="3"/>
      <c r="B413" s="3"/>
      <c r="C413" s="3"/>
      <c r="D413" s="3"/>
      <c r="J413" s="74"/>
    </row>
    <row r="414" spans="1:10" s="2" customFormat="1">
      <c r="A414" s="3"/>
      <c r="B414" s="3"/>
      <c r="C414" s="3"/>
      <c r="D414" s="3"/>
      <c r="J414" s="74"/>
    </row>
    <row r="415" spans="1:10" s="2" customFormat="1">
      <c r="A415" s="3"/>
      <c r="B415" s="3"/>
      <c r="C415" s="3"/>
      <c r="D415" s="3"/>
      <c r="J415" s="74"/>
    </row>
    <row r="416" spans="1:10" s="2" customFormat="1">
      <c r="A416" s="3"/>
      <c r="B416" s="3"/>
      <c r="C416" s="3"/>
      <c r="D416" s="3"/>
      <c r="J416" s="74"/>
    </row>
    <row r="417" spans="1:10" s="2" customFormat="1">
      <c r="A417" s="3"/>
      <c r="B417" s="3"/>
      <c r="C417" s="3"/>
      <c r="D417" s="3"/>
      <c r="J417" s="74"/>
    </row>
    <row r="418" spans="1:10" s="2" customFormat="1">
      <c r="A418" s="3"/>
      <c r="B418" s="3"/>
      <c r="C418" s="3"/>
      <c r="D418" s="3"/>
      <c r="J418" s="74"/>
    </row>
    <row r="419" spans="1:10" s="2" customFormat="1">
      <c r="A419" s="3"/>
      <c r="B419" s="3"/>
      <c r="C419" s="3"/>
      <c r="D419" s="3"/>
      <c r="J419" s="74"/>
    </row>
    <row r="420" spans="1:10" s="2" customFormat="1">
      <c r="A420" s="3"/>
      <c r="B420" s="3"/>
      <c r="C420" s="3"/>
      <c r="D420" s="3"/>
      <c r="J420" s="74"/>
    </row>
    <row r="421" spans="1:10" s="2" customFormat="1">
      <c r="A421" s="3"/>
      <c r="B421" s="3"/>
      <c r="C421" s="3"/>
      <c r="D421" s="3"/>
      <c r="J421" s="74"/>
    </row>
    <row r="422" spans="1:10" s="2" customFormat="1">
      <c r="A422" s="3"/>
      <c r="B422" s="3"/>
      <c r="C422" s="3"/>
      <c r="D422" s="3"/>
      <c r="J422" s="74"/>
    </row>
    <row r="423" spans="1:10" s="2" customFormat="1">
      <c r="A423" s="3"/>
      <c r="B423" s="3"/>
      <c r="C423" s="3"/>
      <c r="D423" s="3"/>
      <c r="J423" s="74"/>
    </row>
    <row r="424" spans="1:10" s="2" customFormat="1">
      <c r="A424" s="3"/>
      <c r="B424" s="3"/>
      <c r="C424" s="3"/>
      <c r="D424" s="3"/>
      <c r="J424" s="74"/>
    </row>
    <row r="425" spans="1:10" s="2" customFormat="1">
      <c r="A425" s="3"/>
      <c r="B425" s="3"/>
      <c r="C425" s="3"/>
      <c r="D425" s="3"/>
      <c r="J425" s="74"/>
    </row>
    <row r="426" spans="1:10" s="2" customFormat="1">
      <c r="A426" s="3"/>
      <c r="B426" s="3"/>
      <c r="C426" s="3"/>
      <c r="D426" s="3"/>
      <c r="J426" s="74"/>
    </row>
    <row r="427" spans="1:10" s="2" customFormat="1">
      <c r="A427" s="3"/>
      <c r="B427" s="3"/>
      <c r="C427" s="3"/>
      <c r="D427" s="3"/>
      <c r="J427" s="74"/>
    </row>
    <row r="428" spans="1:10" s="2" customFormat="1">
      <c r="A428" s="3"/>
      <c r="B428" s="3"/>
      <c r="C428" s="3"/>
      <c r="D428" s="3"/>
      <c r="J428" s="74"/>
    </row>
    <row r="429" spans="1:10" s="2" customFormat="1">
      <c r="A429" s="3"/>
      <c r="B429" s="3"/>
      <c r="C429" s="3"/>
      <c r="D429" s="3"/>
      <c r="J429" s="74"/>
    </row>
    <row r="430" spans="1:10" s="2" customFormat="1">
      <c r="A430" s="3"/>
      <c r="B430" s="3"/>
      <c r="C430" s="3"/>
      <c r="D430" s="3"/>
      <c r="J430" s="74"/>
    </row>
    <row r="431" spans="1:10" s="2" customFormat="1">
      <c r="A431" s="3"/>
      <c r="B431" s="3"/>
      <c r="C431" s="3"/>
      <c r="D431" s="3"/>
      <c r="J431" s="74"/>
    </row>
    <row r="432" spans="1:10" s="2" customFormat="1">
      <c r="A432" s="3"/>
      <c r="B432" s="3"/>
      <c r="C432" s="3"/>
      <c r="D432" s="3"/>
      <c r="J432" s="74"/>
    </row>
    <row r="433" spans="1:10" s="2" customFormat="1">
      <c r="A433" s="3"/>
      <c r="B433" s="3"/>
      <c r="C433" s="3"/>
      <c r="D433" s="3"/>
      <c r="J433" s="74"/>
    </row>
    <row r="434" spans="1:10" s="2" customFormat="1">
      <c r="A434" s="3"/>
      <c r="B434" s="3"/>
      <c r="C434" s="3"/>
      <c r="D434" s="3"/>
      <c r="J434" s="74"/>
    </row>
    <row r="435" spans="1:10" s="2" customFormat="1">
      <c r="A435" s="3"/>
      <c r="B435" s="3"/>
      <c r="C435" s="3"/>
      <c r="D435" s="3"/>
      <c r="J435" s="74"/>
    </row>
    <row r="436" spans="1:10" s="2" customFormat="1">
      <c r="A436" s="3"/>
      <c r="B436" s="3"/>
      <c r="C436" s="3"/>
      <c r="D436" s="3"/>
      <c r="J436" s="74"/>
    </row>
    <row r="437" spans="1:10" s="2" customFormat="1">
      <c r="A437" s="3"/>
      <c r="B437" s="3"/>
      <c r="C437" s="3"/>
      <c r="D437" s="3"/>
      <c r="J437" s="74"/>
    </row>
    <row r="438" spans="1:10" s="2" customFormat="1">
      <c r="A438" s="3"/>
      <c r="B438" s="3"/>
      <c r="C438" s="3"/>
      <c r="D438" s="3"/>
      <c r="J438" s="74"/>
    </row>
    <row r="439" spans="1:10" s="2" customFormat="1">
      <c r="A439" s="3"/>
      <c r="B439" s="3"/>
      <c r="C439" s="3"/>
      <c r="D439" s="3"/>
      <c r="J439" s="74"/>
    </row>
    <row r="440" spans="1:10" s="2" customFormat="1">
      <c r="A440" s="3"/>
      <c r="B440" s="3"/>
      <c r="C440" s="3"/>
      <c r="D440" s="3"/>
      <c r="J440" s="74"/>
    </row>
    <row r="441" spans="1:10" s="2" customFormat="1">
      <c r="A441" s="3"/>
      <c r="B441" s="3"/>
      <c r="C441" s="3"/>
      <c r="D441" s="3"/>
      <c r="J441" s="74"/>
    </row>
    <row r="442" spans="1:10" s="2" customFormat="1">
      <c r="A442" s="3"/>
      <c r="B442" s="3"/>
      <c r="C442" s="3"/>
      <c r="D442" s="3"/>
      <c r="J442" s="74"/>
    </row>
    <row r="443" spans="1:10" s="2" customFormat="1">
      <c r="A443" s="3"/>
      <c r="B443" s="3"/>
      <c r="C443" s="3"/>
      <c r="D443" s="3"/>
      <c r="J443" s="74"/>
    </row>
    <row r="444" spans="1:10" s="2" customFormat="1">
      <c r="A444" s="3"/>
      <c r="B444" s="3"/>
      <c r="C444" s="3"/>
      <c r="D444" s="3"/>
      <c r="J444" s="74"/>
    </row>
    <row r="445" spans="1:10" s="2" customFormat="1">
      <c r="A445" s="3"/>
      <c r="B445" s="3"/>
      <c r="C445" s="3"/>
      <c r="D445" s="3"/>
      <c r="J445" s="74"/>
    </row>
    <row r="446" spans="1:10" s="2" customFormat="1">
      <c r="A446" s="3"/>
      <c r="B446" s="3"/>
      <c r="C446" s="3"/>
      <c r="D446" s="3"/>
      <c r="J446" s="74"/>
    </row>
    <row r="447" spans="1:10" s="2" customFormat="1">
      <c r="A447" s="3"/>
      <c r="B447" s="3"/>
      <c r="C447" s="3"/>
      <c r="D447" s="3"/>
      <c r="J447" s="74"/>
    </row>
    <row r="448" spans="1:10" s="2" customFormat="1">
      <c r="A448" s="3"/>
      <c r="B448" s="3"/>
      <c r="C448" s="3"/>
      <c r="D448" s="3"/>
      <c r="J448" s="74"/>
    </row>
    <row r="449" spans="1:10" s="2" customFormat="1">
      <c r="A449" s="3"/>
      <c r="B449" s="3"/>
      <c r="C449" s="3"/>
      <c r="D449" s="3"/>
      <c r="J449" s="74"/>
    </row>
    <row r="450" spans="1:10" s="2" customFormat="1">
      <c r="A450" s="3"/>
      <c r="B450" s="3"/>
      <c r="C450" s="3"/>
      <c r="D450" s="3"/>
      <c r="J450" s="74"/>
    </row>
    <row r="451" spans="1:10" s="2" customFormat="1">
      <c r="A451" s="3"/>
      <c r="B451" s="3"/>
      <c r="C451" s="3"/>
      <c r="D451" s="3"/>
      <c r="J451" s="74"/>
    </row>
    <row r="452" spans="1:10" s="2" customFormat="1">
      <c r="A452" s="3"/>
      <c r="B452" s="3"/>
      <c r="C452" s="3"/>
      <c r="D452" s="3"/>
      <c r="J452" s="74"/>
    </row>
    <row r="453" spans="1:10" s="2" customFormat="1">
      <c r="A453" s="3"/>
      <c r="B453" s="3"/>
      <c r="C453" s="3"/>
      <c r="D453" s="3"/>
      <c r="J453" s="74"/>
    </row>
    <row r="454" spans="1:10" s="2" customFormat="1">
      <c r="A454" s="3"/>
      <c r="B454" s="3"/>
      <c r="C454" s="3"/>
      <c r="D454" s="3"/>
      <c r="J454" s="74"/>
    </row>
    <row r="455" spans="1:10" s="2" customFormat="1">
      <c r="A455" s="3"/>
      <c r="B455" s="3"/>
      <c r="C455" s="3"/>
      <c r="D455" s="3"/>
      <c r="J455" s="74"/>
    </row>
    <row r="456" spans="1:10" s="2" customFormat="1">
      <c r="A456" s="3"/>
      <c r="B456" s="3"/>
      <c r="C456" s="3"/>
      <c r="D456" s="3"/>
      <c r="J456" s="74"/>
    </row>
    <row r="457" spans="1:10" s="2" customFormat="1">
      <c r="A457" s="3"/>
      <c r="B457" s="3"/>
      <c r="C457" s="3"/>
      <c r="D457" s="3"/>
      <c r="J457" s="74"/>
    </row>
    <row r="458" spans="1:10" s="2" customFormat="1">
      <c r="A458" s="3"/>
      <c r="B458" s="3"/>
      <c r="C458" s="3"/>
      <c r="D458" s="3"/>
      <c r="J458" s="74"/>
    </row>
    <row r="459" spans="1:10" s="2" customFormat="1">
      <c r="A459" s="3"/>
      <c r="B459" s="3"/>
      <c r="C459" s="3"/>
      <c r="D459" s="3"/>
      <c r="J459" s="74"/>
    </row>
    <row r="460" spans="1:10" s="2" customFormat="1">
      <c r="A460" s="3"/>
      <c r="B460" s="3"/>
      <c r="C460" s="3"/>
      <c r="D460" s="3"/>
      <c r="J460" s="74"/>
    </row>
    <row r="461" spans="1:10" s="2" customFormat="1">
      <c r="A461" s="3"/>
      <c r="B461" s="3"/>
      <c r="C461" s="3"/>
      <c r="D461" s="3"/>
      <c r="J461" s="74"/>
    </row>
    <row r="462" spans="1:10" s="2" customFormat="1">
      <c r="A462" s="3"/>
      <c r="B462" s="3"/>
      <c r="C462" s="3"/>
      <c r="D462" s="3"/>
      <c r="J462" s="74"/>
    </row>
    <row r="463" spans="1:10" s="2" customFormat="1">
      <c r="A463" s="3"/>
      <c r="B463" s="3"/>
      <c r="C463" s="3"/>
      <c r="D463" s="3"/>
      <c r="J463" s="74"/>
    </row>
    <row r="464" spans="1:10" s="2" customFormat="1">
      <c r="A464" s="3"/>
      <c r="B464" s="3"/>
      <c r="C464" s="3"/>
      <c r="D464" s="3"/>
      <c r="J464" s="74"/>
    </row>
    <row r="465" spans="1:10" s="2" customFormat="1">
      <c r="A465" s="3"/>
      <c r="B465" s="3"/>
      <c r="C465" s="3"/>
      <c r="D465" s="3"/>
      <c r="J465" s="74"/>
    </row>
    <row r="466" spans="1:10" s="2" customFormat="1">
      <c r="A466" s="3"/>
      <c r="B466" s="3"/>
      <c r="C466" s="3"/>
      <c r="D466" s="3"/>
      <c r="J466" s="74"/>
    </row>
    <row r="467" spans="1:10" s="2" customFormat="1">
      <c r="A467" s="3"/>
      <c r="B467" s="3"/>
      <c r="C467" s="3"/>
      <c r="D467" s="3"/>
      <c r="J467" s="74"/>
    </row>
    <row r="468" spans="1:10" s="2" customFormat="1">
      <c r="A468" s="3"/>
      <c r="B468" s="3"/>
      <c r="C468" s="3"/>
      <c r="D468" s="3"/>
      <c r="J468" s="74"/>
    </row>
    <row r="469" spans="1:10" s="2" customFormat="1">
      <c r="A469" s="3"/>
      <c r="B469" s="3"/>
      <c r="C469" s="3"/>
      <c r="D469" s="3"/>
      <c r="J469" s="74"/>
    </row>
    <row r="470" spans="1:10" s="2" customFormat="1">
      <c r="A470" s="3"/>
      <c r="B470" s="3"/>
      <c r="C470" s="3"/>
      <c r="D470" s="3"/>
      <c r="J470" s="74"/>
    </row>
    <row r="471" spans="1:10" s="2" customFormat="1">
      <c r="A471" s="3"/>
      <c r="B471" s="3"/>
      <c r="C471" s="3"/>
      <c r="D471" s="3"/>
      <c r="J471" s="74"/>
    </row>
    <row r="472" spans="1:10" s="2" customFormat="1">
      <c r="A472" s="3"/>
      <c r="B472" s="3"/>
      <c r="C472" s="3"/>
      <c r="D472" s="3"/>
      <c r="J472" s="74"/>
    </row>
    <row r="473" spans="1:10" s="2" customFormat="1">
      <c r="A473" s="3"/>
      <c r="B473" s="3"/>
      <c r="C473" s="3"/>
      <c r="D473" s="3"/>
      <c r="J473" s="74"/>
    </row>
    <row r="474" spans="1:10" s="2" customFormat="1">
      <c r="A474" s="3"/>
      <c r="B474" s="3"/>
      <c r="C474" s="3"/>
      <c r="D474" s="3"/>
      <c r="J474" s="74"/>
    </row>
    <row r="475" spans="1:10" s="2" customFormat="1">
      <c r="A475" s="3"/>
      <c r="B475" s="3"/>
      <c r="C475" s="3"/>
      <c r="D475" s="3"/>
      <c r="J475" s="74"/>
    </row>
    <row r="476" spans="1:10" s="2" customFormat="1">
      <c r="A476" s="3"/>
      <c r="B476" s="3"/>
      <c r="C476" s="3"/>
      <c r="D476" s="3"/>
      <c r="J476" s="74"/>
    </row>
    <row r="477" spans="1:10" s="2" customFormat="1">
      <c r="A477" s="3"/>
      <c r="B477" s="3"/>
      <c r="C477" s="3"/>
      <c r="D477" s="3"/>
      <c r="J477" s="74"/>
    </row>
    <row r="478" spans="1:10" s="2" customFormat="1">
      <c r="A478" s="3"/>
      <c r="B478" s="3"/>
      <c r="C478" s="3"/>
      <c r="D478" s="3"/>
      <c r="J478" s="74"/>
    </row>
    <row r="479" spans="1:10" s="2" customFormat="1">
      <c r="A479" s="3"/>
      <c r="B479" s="3"/>
      <c r="C479" s="3"/>
      <c r="D479" s="3"/>
      <c r="J479" s="74"/>
    </row>
    <row r="480" spans="1:10" s="2" customFormat="1">
      <c r="A480" s="3"/>
      <c r="B480" s="3"/>
      <c r="C480" s="3"/>
      <c r="D480" s="3"/>
      <c r="J480" s="74"/>
    </row>
    <row r="481" spans="1:10" s="2" customFormat="1">
      <c r="A481" s="3"/>
      <c r="B481" s="3"/>
      <c r="C481" s="3"/>
      <c r="D481" s="3"/>
      <c r="J481" s="74"/>
    </row>
    <row r="482" spans="1:10" s="2" customFormat="1">
      <c r="A482" s="3"/>
      <c r="B482" s="3"/>
      <c r="C482" s="3"/>
      <c r="D482" s="3"/>
      <c r="J482" s="74"/>
    </row>
    <row r="483" spans="1:10" s="2" customFormat="1">
      <c r="A483" s="3"/>
      <c r="B483" s="3"/>
      <c r="C483" s="3"/>
      <c r="D483" s="3"/>
      <c r="J483" s="74"/>
    </row>
    <row r="484" spans="1:10" s="2" customFormat="1">
      <c r="A484" s="3"/>
      <c r="B484" s="3"/>
      <c r="C484" s="3"/>
      <c r="D484" s="3"/>
      <c r="J484" s="74"/>
    </row>
    <row r="485" spans="1:10" s="2" customFormat="1">
      <c r="A485" s="3"/>
      <c r="B485" s="3"/>
      <c r="C485" s="3"/>
      <c r="D485" s="3"/>
      <c r="J485" s="74"/>
    </row>
    <row r="486" spans="1:10" s="2" customFormat="1">
      <c r="A486" s="3"/>
      <c r="B486" s="3"/>
      <c r="C486" s="3"/>
      <c r="D486" s="3"/>
      <c r="J486" s="74"/>
    </row>
    <row r="487" spans="1:10" s="2" customFormat="1">
      <c r="A487" s="3"/>
      <c r="B487" s="3"/>
      <c r="C487" s="3"/>
      <c r="D487" s="3"/>
      <c r="J487" s="74"/>
    </row>
    <row r="488" spans="1:10" s="2" customFormat="1">
      <c r="A488" s="3"/>
      <c r="B488" s="3"/>
      <c r="C488" s="3"/>
      <c r="D488" s="3"/>
      <c r="J488" s="74"/>
    </row>
    <row r="489" spans="1:10" s="2" customFormat="1">
      <c r="A489" s="3"/>
      <c r="B489" s="3"/>
      <c r="C489" s="3"/>
      <c r="D489" s="3"/>
      <c r="J489" s="74"/>
    </row>
    <row r="490" spans="1:10" s="2" customFormat="1">
      <c r="A490" s="3"/>
      <c r="B490" s="3"/>
      <c r="C490" s="3"/>
      <c r="D490" s="3"/>
      <c r="J490" s="74"/>
    </row>
    <row r="491" spans="1:10" s="2" customFormat="1">
      <c r="A491" s="3"/>
      <c r="B491" s="3"/>
      <c r="C491" s="3"/>
      <c r="D491" s="3"/>
      <c r="J491" s="74"/>
    </row>
    <row r="492" spans="1:10" s="2" customFormat="1">
      <c r="A492" s="3"/>
      <c r="B492" s="3"/>
      <c r="C492" s="3"/>
      <c r="D492" s="3"/>
      <c r="J492" s="74"/>
    </row>
    <row r="493" spans="1:10" s="2" customFormat="1">
      <c r="A493" s="3"/>
      <c r="B493" s="3"/>
      <c r="C493" s="3"/>
      <c r="D493" s="3"/>
      <c r="J493" s="74"/>
    </row>
    <row r="494" spans="1:10" s="2" customFormat="1">
      <c r="A494" s="3"/>
      <c r="B494" s="3"/>
      <c r="C494" s="3"/>
      <c r="D494" s="3"/>
      <c r="J494" s="74"/>
    </row>
    <row r="495" spans="1:10" s="2" customFormat="1">
      <c r="A495" s="3"/>
      <c r="B495" s="3"/>
      <c r="C495" s="3"/>
      <c r="D495" s="3"/>
      <c r="J495" s="74"/>
    </row>
    <row r="496" spans="1:10" s="2" customFormat="1">
      <c r="A496" s="3"/>
      <c r="B496" s="3"/>
      <c r="C496" s="3"/>
      <c r="D496" s="3"/>
      <c r="J496" s="74"/>
    </row>
    <row r="497" spans="1:10" s="2" customFormat="1">
      <c r="A497" s="3"/>
      <c r="B497" s="3"/>
      <c r="C497" s="3"/>
      <c r="D497" s="3"/>
      <c r="J497" s="74"/>
    </row>
    <row r="498" spans="1:10" s="2" customFormat="1">
      <c r="A498" s="3"/>
      <c r="B498" s="3"/>
      <c r="C498" s="3"/>
      <c r="D498" s="3"/>
      <c r="J498" s="74"/>
    </row>
    <row r="499" spans="1:10" s="2" customFormat="1">
      <c r="A499" s="3"/>
      <c r="B499" s="3"/>
      <c r="C499" s="3"/>
      <c r="D499" s="3"/>
      <c r="J499" s="74"/>
    </row>
    <row r="500" spans="1:10" s="2" customFormat="1">
      <c r="A500" s="3"/>
      <c r="B500" s="3"/>
      <c r="C500" s="3"/>
      <c r="D500" s="3"/>
      <c r="J500" s="74"/>
    </row>
    <row r="501" spans="1:10" s="2" customFormat="1">
      <c r="A501" s="3"/>
      <c r="B501" s="3"/>
      <c r="C501" s="3"/>
      <c r="D501" s="3"/>
      <c r="J501" s="74"/>
    </row>
    <row r="502" spans="1:10" s="2" customFormat="1">
      <c r="A502" s="3"/>
      <c r="B502" s="3"/>
      <c r="C502" s="3"/>
      <c r="D502" s="3"/>
      <c r="J502" s="74"/>
    </row>
    <row r="503" spans="1:10" s="2" customFormat="1">
      <c r="A503" s="3"/>
      <c r="B503" s="3"/>
      <c r="C503" s="3"/>
      <c r="D503" s="3"/>
      <c r="J503" s="74"/>
    </row>
    <row r="504" spans="1:10" s="2" customFormat="1">
      <c r="A504" s="3"/>
      <c r="B504" s="3"/>
      <c r="C504" s="3"/>
      <c r="D504" s="3"/>
      <c r="J504" s="74"/>
    </row>
    <row r="505" spans="1:10" s="2" customFormat="1">
      <c r="A505" s="3"/>
      <c r="B505" s="3"/>
      <c r="C505" s="3"/>
      <c r="D505" s="3"/>
      <c r="J505" s="74"/>
    </row>
    <row r="506" spans="1:10" s="2" customFormat="1">
      <c r="A506" s="3"/>
      <c r="B506" s="3"/>
      <c r="C506" s="3"/>
      <c r="D506" s="3"/>
      <c r="J506" s="74"/>
    </row>
    <row r="507" spans="1:10" s="2" customFormat="1">
      <c r="A507" s="3"/>
      <c r="B507" s="3"/>
      <c r="C507" s="3"/>
      <c r="D507" s="3"/>
      <c r="J507" s="74"/>
    </row>
    <row r="508" spans="1:10" s="2" customFormat="1">
      <c r="A508" s="3"/>
      <c r="B508" s="3"/>
      <c r="C508" s="3"/>
      <c r="D508" s="3"/>
      <c r="J508" s="74"/>
    </row>
    <row r="509" spans="1:10" s="2" customFormat="1">
      <c r="A509" s="3"/>
      <c r="B509" s="3"/>
      <c r="C509" s="3"/>
      <c r="D509" s="3"/>
      <c r="J509" s="74"/>
    </row>
    <row r="510" spans="1:10" s="2" customFormat="1">
      <c r="A510" s="3"/>
      <c r="B510" s="3"/>
      <c r="C510" s="3"/>
      <c r="D510" s="3"/>
      <c r="J510" s="74"/>
    </row>
    <row r="511" spans="1:10" s="2" customFormat="1">
      <c r="A511" s="3"/>
      <c r="B511" s="3"/>
      <c r="C511" s="3"/>
      <c r="D511" s="3"/>
      <c r="J511" s="74"/>
    </row>
    <row r="512" spans="1:10" s="2" customFormat="1">
      <c r="A512" s="3"/>
      <c r="B512" s="3"/>
      <c r="C512" s="3"/>
      <c r="D512" s="3"/>
      <c r="J512" s="74"/>
    </row>
    <row r="513" spans="1:10" s="2" customFormat="1">
      <c r="A513" s="3"/>
      <c r="B513" s="3"/>
      <c r="C513" s="3"/>
      <c r="D513" s="3"/>
      <c r="J513" s="74"/>
    </row>
    <row r="514" spans="1:10" s="2" customFormat="1">
      <c r="A514" s="3"/>
      <c r="B514" s="3"/>
      <c r="C514" s="3"/>
      <c r="D514" s="3"/>
      <c r="J514" s="74"/>
    </row>
    <row r="515" spans="1:10" s="2" customFormat="1">
      <c r="A515" s="3"/>
      <c r="B515" s="3"/>
      <c r="C515" s="3"/>
      <c r="D515" s="3"/>
      <c r="J515" s="74"/>
    </row>
    <row r="516" spans="1:10" s="2" customFormat="1">
      <c r="A516" s="3"/>
      <c r="B516" s="3"/>
      <c r="C516" s="3"/>
      <c r="D516" s="3"/>
      <c r="J516" s="74"/>
    </row>
    <row r="517" spans="1:10" s="2" customFormat="1">
      <c r="A517" s="3"/>
      <c r="B517" s="3"/>
      <c r="C517" s="3"/>
      <c r="D517" s="3"/>
      <c r="J517" s="74"/>
    </row>
    <row r="518" spans="1:10" s="2" customFormat="1">
      <c r="A518" s="3"/>
      <c r="B518" s="3"/>
      <c r="C518" s="3"/>
      <c r="D518" s="3"/>
      <c r="J518" s="74"/>
    </row>
    <row r="519" spans="1:10" s="2" customFormat="1">
      <c r="A519" s="3"/>
      <c r="B519" s="3"/>
      <c r="C519" s="3"/>
      <c r="D519" s="3"/>
      <c r="J519" s="74"/>
    </row>
    <row r="520" spans="1:10" s="2" customFormat="1">
      <c r="A520" s="3"/>
      <c r="B520" s="3"/>
      <c r="C520" s="3"/>
      <c r="D520" s="3"/>
      <c r="J520" s="74"/>
    </row>
    <row r="521" spans="1:10" s="2" customFormat="1">
      <c r="A521" s="3"/>
      <c r="B521" s="3"/>
      <c r="C521" s="3"/>
      <c r="D521" s="3"/>
      <c r="J521" s="74"/>
    </row>
    <row r="522" spans="1:10" s="2" customFormat="1">
      <c r="A522" s="3"/>
      <c r="B522" s="3"/>
      <c r="C522" s="3"/>
      <c r="D522" s="3"/>
      <c r="J522" s="74"/>
    </row>
    <row r="523" spans="1:10" s="2" customFormat="1">
      <c r="A523" s="3"/>
      <c r="B523" s="3"/>
      <c r="C523" s="3"/>
      <c r="D523" s="3"/>
      <c r="J523" s="74"/>
    </row>
    <row r="524" spans="1:10" s="2" customFormat="1">
      <c r="A524" s="3"/>
      <c r="B524" s="3"/>
      <c r="C524" s="3"/>
      <c r="D524" s="3"/>
      <c r="J524" s="74"/>
    </row>
    <row r="525" spans="1:10" s="2" customFormat="1">
      <c r="A525" s="3"/>
      <c r="B525" s="3"/>
      <c r="C525" s="3"/>
      <c r="D525" s="3"/>
      <c r="J525" s="74"/>
    </row>
    <row r="526" spans="1:10" s="2" customFormat="1">
      <c r="A526" s="3"/>
      <c r="B526" s="3"/>
      <c r="C526" s="3"/>
      <c r="D526" s="3"/>
      <c r="J526" s="74"/>
    </row>
    <row r="527" spans="1:10" s="2" customFormat="1">
      <c r="A527" s="3"/>
      <c r="B527" s="3"/>
      <c r="C527" s="3"/>
      <c r="D527" s="3"/>
      <c r="J527" s="74"/>
    </row>
    <row r="528" spans="1:10" s="2" customFormat="1">
      <c r="A528" s="3"/>
      <c r="B528" s="3"/>
      <c r="C528" s="3"/>
      <c r="D528" s="3"/>
      <c r="J528" s="74"/>
    </row>
    <row r="529" spans="1:10" s="2" customFormat="1">
      <c r="A529" s="3"/>
      <c r="B529" s="3"/>
      <c r="C529" s="3"/>
      <c r="D529" s="3"/>
      <c r="J529" s="74"/>
    </row>
    <row r="530" spans="1:10" s="2" customFormat="1">
      <c r="A530" s="3"/>
      <c r="B530" s="3"/>
      <c r="C530" s="3"/>
      <c r="D530" s="3"/>
      <c r="J530" s="74"/>
    </row>
    <row r="531" spans="1:10" s="2" customFormat="1">
      <c r="A531" s="3"/>
      <c r="B531" s="3"/>
      <c r="C531" s="3"/>
      <c r="D531" s="3"/>
      <c r="J531" s="74"/>
    </row>
    <row r="532" spans="1:10" s="2" customFormat="1">
      <c r="A532" s="3"/>
      <c r="B532" s="3"/>
      <c r="C532" s="3"/>
      <c r="D532" s="3"/>
      <c r="J532" s="74"/>
    </row>
    <row r="533" spans="1:10" s="2" customFormat="1">
      <c r="A533" s="3"/>
      <c r="B533" s="3"/>
      <c r="C533" s="3"/>
      <c r="D533" s="3"/>
      <c r="J533" s="74"/>
    </row>
    <row r="534" spans="1:10" s="2" customFormat="1">
      <c r="A534" s="3"/>
      <c r="B534" s="3"/>
      <c r="C534" s="3"/>
      <c r="D534" s="3"/>
      <c r="J534" s="74"/>
    </row>
    <row r="535" spans="1:10" s="2" customFormat="1">
      <c r="A535" s="3"/>
      <c r="B535" s="3"/>
      <c r="C535" s="3"/>
      <c r="D535" s="3"/>
      <c r="J535" s="74"/>
    </row>
    <row r="536" spans="1:10" s="2" customFormat="1">
      <c r="A536" s="3"/>
      <c r="B536" s="3"/>
      <c r="C536" s="3"/>
      <c r="D536" s="3"/>
      <c r="J536" s="74"/>
    </row>
    <row r="537" spans="1:10" s="2" customFormat="1">
      <c r="A537" s="3"/>
      <c r="B537" s="3"/>
      <c r="C537" s="3"/>
      <c r="D537" s="3"/>
      <c r="J537" s="74"/>
    </row>
    <row r="538" spans="1:10" s="2" customFormat="1">
      <c r="A538" s="3"/>
      <c r="B538" s="3"/>
      <c r="C538" s="3"/>
      <c r="D538" s="3"/>
      <c r="J538" s="74"/>
    </row>
    <row r="539" spans="1:10" s="2" customFormat="1">
      <c r="A539" s="3"/>
      <c r="B539" s="3"/>
      <c r="C539" s="3"/>
      <c r="D539" s="3"/>
      <c r="J539" s="74"/>
    </row>
    <row r="540" spans="1:10" s="2" customFormat="1">
      <c r="A540" s="3"/>
      <c r="B540" s="3"/>
      <c r="C540" s="3"/>
      <c r="D540" s="3"/>
      <c r="J540" s="74"/>
    </row>
    <row r="541" spans="1:10" s="2" customFormat="1">
      <c r="A541" s="3"/>
      <c r="B541" s="3"/>
      <c r="C541" s="3"/>
      <c r="D541" s="3"/>
      <c r="J541" s="74"/>
    </row>
    <row r="542" spans="1:10" s="2" customFormat="1">
      <c r="A542" s="3"/>
      <c r="B542" s="3"/>
      <c r="C542" s="3"/>
      <c r="D542" s="3"/>
      <c r="J542" s="74"/>
    </row>
    <row r="543" spans="1:10" s="2" customFormat="1">
      <c r="A543" s="3"/>
      <c r="B543" s="3"/>
      <c r="C543" s="3"/>
      <c r="D543" s="3"/>
      <c r="J543" s="74"/>
    </row>
    <row r="544" spans="1:10" s="2" customFormat="1">
      <c r="A544" s="3"/>
      <c r="B544" s="3"/>
      <c r="C544" s="3"/>
      <c r="D544" s="3"/>
      <c r="J544" s="74"/>
    </row>
    <row r="545" spans="1:10" s="2" customFormat="1">
      <c r="A545" s="3"/>
      <c r="B545" s="3"/>
      <c r="C545" s="3"/>
      <c r="D545" s="3"/>
      <c r="J545" s="74"/>
    </row>
    <row r="546" spans="1:10" s="2" customFormat="1">
      <c r="A546" s="3"/>
      <c r="B546" s="3"/>
      <c r="C546" s="3"/>
      <c r="D546" s="3"/>
      <c r="J546" s="74"/>
    </row>
    <row r="547" spans="1:10" s="2" customFormat="1">
      <c r="A547" s="3"/>
      <c r="B547" s="3"/>
      <c r="C547" s="3"/>
      <c r="D547" s="3"/>
      <c r="J547" s="74"/>
    </row>
    <row r="548" spans="1:10" s="2" customFormat="1">
      <c r="A548" s="3"/>
      <c r="B548" s="3"/>
      <c r="C548" s="3"/>
      <c r="D548" s="3"/>
      <c r="J548" s="74"/>
    </row>
    <row r="549" spans="1:10" s="2" customFormat="1">
      <c r="A549" s="3"/>
      <c r="B549" s="3"/>
      <c r="C549" s="3"/>
      <c r="D549" s="3"/>
      <c r="J549" s="74"/>
    </row>
    <row r="550" spans="1:10" s="2" customFormat="1">
      <c r="A550" s="3"/>
      <c r="B550" s="3"/>
      <c r="C550" s="3"/>
      <c r="D550" s="3"/>
      <c r="J550" s="74"/>
    </row>
    <row r="551" spans="1:10" s="2" customFormat="1">
      <c r="A551" s="3"/>
      <c r="B551" s="3"/>
      <c r="C551" s="3"/>
      <c r="D551" s="3"/>
      <c r="J551" s="74"/>
    </row>
    <row r="552" spans="1:10" s="2" customFormat="1">
      <c r="A552" s="3"/>
      <c r="B552" s="3"/>
      <c r="C552" s="3"/>
      <c r="D552" s="3"/>
      <c r="J552" s="74"/>
    </row>
    <row r="553" spans="1:10" s="2" customFormat="1">
      <c r="A553" s="3"/>
      <c r="B553" s="3"/>
      <c r="C553" s="3"/>
      <c r="D553" s="3"/>
      <c r="J553" s="74"/>
    </row>
    <row r="554" spans="1:10" s="2" customFormat="1">
      <c r="A554" s="3"/>
      <c r="B554" s="3"/>
      <c r="C554" s="3"/>
      <c r="D554" s="3"/>
      <c r="J554" s="74"/>
    </row>
    <row r="555" spans="1:10" s="2" customFormat="1">
      <c r="A555" s="3"/>
      <c r="B555" s="3"/>
      <c r="C555" s="3"/>
      <c r="D555" s="3"/>
      <c r="J555" s="74"/>
    </row>
    <row r="556" spans="1:10" s="2" customFormat="1">
      <c r="A556" s="3"/>
      <c r="B556" s="3"/>
      <c r="C556" s="3"/>
      <c r="D556" s="3"/>
      <c r="J556" s="74"/>
    </row>
    <row r="557" spans="1:10" s="2" customFormat="1">
      <c r="A557" s="3"/>
      <c r="B557" s="3"/>
      <c r="C557" s="3"/>
      <c r="D557" s="3"/>
      <c r="J557" s="74"/>
    </row>
    <row r="558" spans="1:10" s="2" customFormat="1">
      <c r="A558" s="3"/>
      <c r="B558" s="3"/>
      <c r="C558" s="3"/>
      <c r="D558" s="3"/>
      <c r="J558" s="74"/>
    </row>
    <row r="559" spans="1:10" s="2" customFormat="1">
      <c r="A559" s="3"/>
      <c r="B559" s="3"/>
      <c r="C559" s="3"/>
      <c r="D559" s="3"/>
      <c r="J559" s="74"/>
    </row>
    <row r="560" spans="1:10" s="2" customFormat="1">
      <c r="A560" s="3"/>
      <c r="B560" s="3"/>
      <c r="C560" s="3"/>
      <c r="D560" s="3"/>
      <c r="J560" s="74"/>
    </row>
    <row r="561" spans="1:10" s="2" customFormat="1">
      <c r="A561" s="3"/>
      <c r="B561" s="3"/>
      <c r="C561" s="3"/>
      <c r="D561" s="3"/>
      <c r="J561" s="74"/>
    </row>
    <row r="562" spans="1:10" s="2" customFormat="1">
      <c r="A562" s="3"/>
      <c r="B562" s="3"/>
      <c r="C562" s="3"/>
      <c r="D562" s="3"/>
      <c r="J562" s="74"/>
    </row>
    <row r="563" spans="1:10" s="2" customFormat="1">
      <c r="A563" s="3"/>
      <c r="B563" s="3"/>
      <c r="C563" s="3"/>
      <c r="D563" s="3"/>
      <c r="J563" s="74"/>
    </row>
    <row r="564" spans="1:10" s="2" customFormat="1">
      <c r="A564" s="3"/>
      <c r="B564" s="3"/>
      <c r="C564" s="3"/>
      <c r="D564" s="3"/>
      <c r="J564" s="74"/>
    </row>
    <row r="565" spans="1:10" s="2" customFormat="1">
      <c r="A565" s="3"/>
      <c r="B565" s="3"/>
      <c r="C565" s="3"/>
      <c r="D565" s="3"/>
      <c r="J565" s="74"/>
    </row>
    <row r="566" spans="1:10" s="2" customFormat="1">
      <c r="A566" s="3"/>
      <c r="B566" s="3"/>
      <c r="C566" s="3"/>
      <c r="D566" s="3"/>
      <c r="J566" s="74"/>
    </row>
    <row r="567" spans="1:10" s="2" customFormat="1">
      <c r="A567" s="3"/>
      <c r="B567" s="3"/>
      <c r="C567" s="3"/>
      <c r="D567" s="3"/>
      <c r="J567" s="74"/>
    </row>
    <row r="568" spans="1:10" s="2" customFormat="1">
      <c r="A568" s="3"/>
      <c r="B568" s="3"/>
      <c r="C568" s="3"/>
      <c r="D568" s="3"/>
      <c r="J568" s="74"/>
    </row>
    <row r="569" spans="1:10" s="2" customFormat="1">
      <c r="A569" s="3"/>
      <c r="B569" s="3"/>
      <c r="C569" s="3"/>
      <c r="D569" s="3"/>
      <c r="J569" s="74"/>
    </row>
    <row r="570" spans="1:10" s="2" customFormat="1">
      <c r="A570" s="3"/>
      <c r="B570" s="3"/>
      <c r="C570" s="3"/>
      <c r="D570" s="3"/>
      <c r="J570" s="74"/>
    </row>
    <row r="571" spans="1:10" s="2" customFormat="1">
      <c r="A571" s="3"/>
      <c r="B571" s="3"/>
      <c r="C571" s="3"/>
      <c r="D571" s="3"/>
      <c r="J571" s="74"/>
    </row>
    <row r="572" spans="1:10" s="2" customFormat="1">
      <c r="A572" s="3"/>
      <c r="B572" s="3"/>
      <c r="C572" s="3"/>
      <c r="D572" s="3"/>
      <c r="J572" s="74"/>
    </row>
    <row r="573" spans="1:10" s="2" customFormat="1">
      <c r="A573" s="3"/>
      <c r="B573" s="3"/>
      <c r="C573" s="3"/>
      <c r="D573" s="3"/>
      <c r="J573" s="74"/>
    </row>
    <row r="574" spans="1:10" s="2" customFormat="1">
      <c r="A574" s="3"/>
      <c r="B574" s="3"/>
      <c r="C574" s="3"/>
      <c r="D574" s="3"/>
      <c r="J574" s="74"/>
    </row>
    <row r="575" spans="1:10" s="2" customFormat="1">
      <c r="A575" s="3"/>
      <c r="B575" s="3"/>
      <c r="C575" s="3"/>
      <c r="D575" s="3"/>
      <c r="J575" s="74"/>
    </row>
    <row r="576" spans="1:10" s="2" customFormat="1">
      <c r="A576" s="3"/>
      <c r="B576" s="3"/>
      <c r="C576" s="3"/>
      <c r="D576" s="3"/>
      <c r="J576" s="74"/>
    </row>
    <row r="577" spans="1:10" s="2" customFormat="1">
      <c r="A577" s="3"/>
      <c r="B577" s="3"/>
      <c r="C577" s="3"/>
      <c r="D577" s="3"/>
      <c r="J577" s="74"/>
    </row>
    <row r="578" spans="1:10" s="2" customFormat="1">
      <c r="A578" s="3"/>
      <c r="B578" s="3"/>
      <c r="C578" s="3"/>
      <c r="D578" s="3"/>
      <c r="J578" s="74"/>
    </row>
    <row r="579" spans="1:10" s="2" customFormat="1">
      <c r="A579" s="3"/>
      <c r="B579" s="3"/>
      <c r="C579" s="3"/>
      <c r="D579" s="3"/>
      <c r="J579" s="74"/>
    </row>
    <row r="580" spans="1:10" s="2" customFormat="1">
      <c r="A580" s="3"/>
      <c r="B580" s="3"/>
      <c r="C580" s="3"/>
      <c r="D580" s="3"/>
      <c r="J580" s="74"/>
    </row>
    <row r="581" spans="1:10" s="2" customFormat="1">
      <c r="A581" s="3"/>
      <c r="B581" s="3"/>
      <c r="C581" s="3"/>
      <c r="D581" s="3"/>
      <c r="J581" s="74"/>
    </row>
    <row r="582" spans="1:10" s="2" customFormat="1">
      <c r="A582" s="3"/>
      <c r="B582" s="3"/>
      <c r="C582" s="3"/>
      <c r="D582" s="3"/>
      <c r="J582" s="74"/>
    </row>
    <row r="583" spans="1:10" s="2" customFormat="1">
      <c r="A583" s="3"/>
      <c r="B583" s="3"/>
      <c r="C583" s="3"/>
      <c r="D583" s="3"/>
      <c r="J583" s="74"/>
    </row>
    <row r="584" spans="1:10" s="2" customFormat="1">
      <c r="A584" s="3"/>
      <c r="B584" s="3"/>
      <c r="C584" s="3"/>
      <c r="D584" s="3"/>
      <c r="J584" s="74"/>
    </row>
    <row r="585" spans="1:10" s="2" customFormat="1">
      <c r="A585" s="3"/>
      <c r="B585" s="3"/>
      <c r="C585" s="3"/>
      <c r="D585" s="3"/>
      <c r="J585" s="74"/>
    </row>
    <row r="586" spans="1:10" s="2" customFormat="1">
      <c r="A586" s="3"/>
      <c r="B586" s="3"/>
      <c r="C586" s="3"/>
      <c r="D586" s="3"/>
      <c r="J586" s="74"/>
    </row>
    <row r="587" spans="1:10" s="2" customFormat="1">
      <c r="A587" s="3"/>
      <c r="B587" s="3"/>
      <c r="C587" s="3"/>
      <c r="D587" s="3"/>
      <c r="J587" s="74"/>
    </row>
    <row r="588" spans="1:10" s="2" customFormat="1">
      <c r="A588" s="3"/>
      <c r="B588" s="3"/>
      <c r="C588" s="3"/>
      <c r="D588" s="3"/>
      <c r="J588" s="74"/>
    </row>
    <row r="589" spans="1:10" s="2" customFormat="1">
      <c r="A589" s="3"/>
      <c r="B589" s="3"/>
      <c r="C589" s="3"/>
      <c r="D589" s="3"/>
      <c r="J589" s="74"/>
    </row>
    <row r="590" spans="1:10" s="2" customFormat="1">
      <c r="A590" s="3"/>
      <c r="B590" s="3"/>
      <c r="C590" s="3"/>
      <c r="D590" s="3"/>
      <c r="J590" s="74"/>
    </row>
    <row r="591" spans="1:10" s="2" customFormat="1">
      <c r="A591" s="3"/>
      <c r="B591" s="3"/>
      <c r="C591" s="3"/>
      <c r="D591" s="3"/>
      <c r="J591" s="74"/>
    </row>
    <row r="592" spans="1:10" s="2" customFormat="1">
      <c r="A592" s="3"/>
      <c r="B592" s="3"/>
      <c r="C592" s="3"/>
      <c r="D592" s="3"/>
      <c r="J592" s="74"/>
    </row>
    <row r="593" spans="1:10" s="2" customFormat="1">
      <c r="A593" s="3"/>
      <c r="B593" s="3"/>
      <c r="C593" s="3"/>
      <c r="D593" s="3"/>
      <c r="J593" s="74"/>
    </row>
    <row r="594" spans="1:10" s="2" customFormat="1">
      <c r="A594" s="3"/>
      <c r="B594" s="3"/>
      <c r="C594" s="3"/>
      <c r="D594" s="3"/>
      <c r="J594" s="74"/>
    </row>
    <row r="595" spans="1:10" s="2" customFormat="1">
      <c r="A595" s="3"/>
      <c r="B595" s="3"/>
      <c r="C595" s="3"/>
      <c r="D595" s="3"/>
      <c r="J595" s="74"/>
    </row>
    <row r="596" spans="1:10" s="2" customFormat="1">
      <c r="A596" s="3"/>
      <c r="B596" s="3"/>
      <c r="C596" s="3"/>
      <c r="D596" s="3"/>
      <c r="J596" s="74"/>
    </row>
    <row r="597" spans="1:10" s="2" customFormat="1">
      <c r="A597" s="3"/>
      <c r="B597" s="3"/>
      <c r="C597" s="3"/>
      <c r="D597" s="3"/>
      <c r="J597" s="74"/>
    </row>
    <row r="598" spans="1:10" s="2" customFormat="1">
      <c r="A598" s="3"/>
      <c r="B598" s="3"/>
      <c r="C598" s="3"/>
      <c r="D598" s="3"/>
      <c r="J598" s="74"/>
    </row>
    <row r="599" spans="1:10" s="2" customFormat="1">
      <c r="A599" s="3"/>
      <c r="B599" s="3"/>
      <c r="C599" s="3"/>
      <c r="D599" s="3"/>
      <c r="J599" s="74"/>
    </row>
    <row r="600" spans="1:10" s="2" customFormat="1">
      <c r="A600" s="3"/>
      <c r="B600" s="3"/>
      <c r="C600" s="3"/>
      <c r="D600" s="3"/>
      <c r="J600" s="74"/>
    </row>
    <row r="601" spans="1:10" s="2" customFormat="1">
      <c r="A601" s="3"/>
      <c r="B601" s="3"/>
      <c r="C601" s="3"/>
      <c r="D601" s="3"/>
      <c r="J601" s="74"/>
    </row>
    <row r="602" spans="1:10" s="2" customFormat="1">
      <c r="A602" s="3"/>
      <c r="B602" s="3"/>
      <c r="C602" s="3"/>
      <c r="D602" s="3"/>
      <c r="J602" s="74"/>
    </row>
    <row r="603" spans="1:10" s="2" customFormat="1">
      <c r="A603" s="3"/>
      <c r="B603" s="3"/>
      <c r="C603" s="3"/>
      <c r="D603" s="3"/>
      <c r="J603" s="74"/>
    </row>
    <row r="604" spans="1:10" s="2" customFormat="1">
      <c r="A604" s="3"/>
      <c r="B604" s="3"/>
      <c r="C604" s="3"/>
      <c r="D604" s="3"/>
      <c r="J604" s="74"/>
    </row>
    <row r="605" spans="1:10" s="2" customFormat="1">
      <c r="A605" s="3"/>
      <c r="B605" s="3"/>
      <c r="C605" s="3"/>
      <c r="D605" s="3"/>
      <c r="J605" s="74"/>
    </row>
    <row r="606" spans="1:10" s="2" customFormat="1">
      <c r="A606" s="3"/>
      <c r="B606" s="3"/>
      <c r="C606" s="3"/>
      <c r="D606" s="3"/>
      <c r="J606" s="74"/>
    </row>
    <row r="607" spans="1:10" s="2" customFormat="1">
      <c r="A607" s="3"/>
      <c r="B607" s="3"/>
      <c r="C607" s="3"/>
      <c r="D607" s="3"/>
      <c r="J607" s="74"/>
    </row>
    <row r="608" spans="1:10" s="2" customFormat="1">
      <c r="A608" s="3"/>
      <c r="B608" s="3"/>
      <c r="C608" s="3"/>
      <c r="D608" s="3"/>
      <c r="J608" s="74"/>
    </row>
    <row r="609" spans="1:10" s="2" customFormat="1">
      <c r="A609" s="3"/>
      <c r="B609" s="3"/>
      <c r="C609" s="3"/>
      <c r="D609" s="3"/>
      <c r="J609" s="74"/>
    </row>
    <row r="610" spans="1:10" s="2" customFormat="1">
      <c r="A610" s="3"/>
      <c r="B610" s="3"/>
      <c r="C610" s="3"/>
      <c r="D610" s="3"/>
      <c r="J610" s="74"/>
    </row>
    <row r="611" spans="1:10" s="2" customFormat="1">
      <c r="A611" s="3"/>
      <c r="B611" s="3"/>
      <c r="C611" s="3"/>
      <c r="D611" s="3"/>
      <c r="J611" s="74"/>
    </row>
    <row r="612" spans="1:10" s="2" customFormat="1">
      <c r="A612" s="3"/>
      <c r="B612" s="3"/>
      <c r="C612" s="3"/>
      <c r="D612" s="3"/>
      <c r="J612" s="74"/>
    </row>
    <row r="613" spans="1:10" s="2" customFormat="1">
      <c r="A613" s="3"/>
      <c r="B613" s="3"/>
      <c r="C613" s="3"/>
      <c r="D613" s="3"/>
      <c r="J613" s="74"/>
    </row>
    <row r="614" spans="1:10" s="2" customFormat="1">
      <c r="A614" s="3"/>
      <c r="B614" s="3"/>
      <c r="C614" s="3"/>
      <c r="D614" s="3"/>
      <c r="J614" s="74"/>
    </row>
    <row r="615" spans="1:10" s="2" customFormat="1">
      <c r="A615" s="3"/>
      <c r="B615" s="3"/>
      <c r="C615" s="3"/>
      <c r="D615" s="3"/>
      <c r="J615" s="74"/>
    </row>
    <row r="616" spans="1:10" s="2" customFormat="1">
      <c r="A616" s="3"/>
      <c r="B616" s="3"/>
      <c r="C616" s="3"/>
      <c r="D616" s="3"/>
      <c r="J616" s="74"/>
    </row>
    <row r="617" spans="1:10" s="2" customFormat="1">
      <c r="A617" s="3"/>
      <c r="B617" s="3"/>
      <c r="C617" s="3"/>
      <c r="D617" s="3"/>
      <c r="J617" s="74"/>
    </row>
    <row r="618" spans="1:10" s="2" customFormat="1">
      <c r="A618" s="3"/>
      <c r="B618" s="3"/>
      <c r="C618" s="3"/>
      <c r="D618" s="3"/>
      <c r="J618" s="74"/>
    </row>
    <row r="619" spans="1:10" s="2" customFormat="1">
      <c r="A619" s="3"/>
      <c r="B619" s="3"/>
      <c r="C619" s="3"/>
      <c r="D619" s="3"/>
      <c r="J619" s="74"/>
    </row>
    <row r="620" spans="1:10" s="2" customFormat="1">
      <c r="A620" s="3"/>
      <c r="B620" s="3"/>
      <c r="C620" s="3"/>
      <c r="D620" s="3"/>
      <c r="J620" s="74"/>
    </row>
    <row r="621" spans="1:10" s="2" customFormat="1">
      <c r="A621" s="3"/>
      <c r="B621" s="3"/>
      <c r="C621" s="3"/>
      <c r="D621" s="3"/>
      <c r="J621" s="74"/>
    </row>
    <row r="622" spans="1:10" s="2" customFormat="1">
      <c r="A622" s="3"/>
      <c r="B622" s="3"/>
      <c r="C622" s="3"/>
      <c r="D622" s="3"/>
      <c r="J622" s="74"/>
    </row>
    <row r="623" spans="1:10" s="2" customFormat="1">
      <c r="A623" s="3"/>
      <c r="B623" s="3"/>
      <c r="C623" s="3"/>
      <c r="D623" s="3"/>
      <c r="J623" s="74"/>
    </row>
    <row r="624" spans="1:10" s="2" customFormat="1">
      <c r="A624" s="3"/>
      <c r="B624" s="3"/>
      <c r="C624" s="3"/>
      <c r="D624" s="3"/>
      <c r="J624" s="74"/>
    </row>
    <row r="625" spans="1:10" s="2" customFormat="1">
      <c r="A625" s="3"/>
      <c r="B625" s="3"/>
      <c r="C625" s="3"/>
      <c r="D625" s="3"/>
      <c r="J625" s="74"/>
    </row>
    <row r="626" spans="1:10" s="2" customFormat="1">
      <c r="A626" s="3"/>
      <c r="B626" s="3"/>
      <c r="C626" s="3"/>
      <c r="D626" s="3"/>
      <c r="J626" s="74"/>
    </row>
    <row r="627" spans="1:10" s="2" customFormat="1">
      <c r="A627" s="3"/>
      <c r="B627" s="3"/>
      <c r="C627" s="3"/>
      <c r="D627" s="3"/>
      <c r="J627" s="74"/>
    </row>
    <row r="628" spans="1:10" s="2" customFormat="1">
      <c r="A628" s="3"/>
      <c r="B628" s="3"/>
      <c r="C628" s="3"/>
      <c r="D628" s="3"/>
      <c r="J628" s="74"/>
    </row>
    <row r="629" spans="1:10" s="2" customFormat="1">
      <c r="A629" s="3"/>
      <c r="B629" s="3"/>
      <c r="C629" s="3"/>
      <c r="D629" s="3"/>
      <c r="J629" s="74"/>
    </row>
    <row r="630" spans="1:10" s="2" customFormat="1">
      <c r="A630" s="3"/>
      <c r="B630" s="3"/>
      <c r="C630" s="3"/>
      <c r="D630" s="3"/>
      <c r="J630" s="74"/>
    </row>
    <row r="631" spans="1:10" s="2" customFormat="1">
      <c r="A631" s="3"/>
      <c r="B631" s="3"/>
      <c r="C631" s="3"/>
      <c r="D631" s="3"/>
      <c r="J631" s="74"/>
    </row>
    <row r="632" spans="1:10" s="2" customFormat="1">
      <c r="A632" s="3"/>
      <c r="B632" s="3"/>
      <c r="C632" s="3"/>
      <c r="D632" s="3"/>
      <c r="J632" s="74"/>
    </row>
    <row r="633" spans="1:10" s="2" customFormat="1">
      <c r="A633" s="3"/>
      <c r="B633" s="3"/>
      <c r="C633" s="3"/>
      <c r="D633" s="3"/>
      <c r="J633" s="74"/>
    </row>
    <row r="634" spans="1:10" s="2" customFormat="1">
      <c r="A634" s="3"/>
      <c r="B634" s="3"/>
      <c r="C634" s="3"/>
      <c r="D634" s="3"/>
      <c r="J634" s="74"/>
    </row>
    <row r="635" spans="1:10" s="2" customFormat="1">
      <c r="A635" s="3"/>
      <c r="B635" s="3"/>
      <c r="C635" s="3"/>
      <c r="D635" s="3"/>
      <c r="J635" s="74"/>
    </row>
    <row r="636" spans="1:10" s="2" customFormat="1">
      <c r="A636" s="3"/>
      <c r="B636" s="3"/>
      <c r="C636" s="3"/>
      <c r="D636" s="3"/>
      <c r="J636" s="74"/>
    </row>
    <row r="637" spans="1:10" s="2" customFormat="1">
      <c r="A637" s="3"/>
      <c r="B637" s="3"/>
      <c r="C637" s="3"/>
      <c r="D637" s="3"/>
      <c r="J637" s="74"/>
    </row>
    <row r="638" spans="1:10" s="2" customFormat="1">
      <c r="A638" s="3"/>
      <c r="B638" s="3"/>
      <c r="C638" s="3"/>
      <c r="D638" s="3"/>
      <c r="J638" s="74"/>
    </row>
    <row r="639" spans="1:10" s="2" customFormat="1">
      <c r="A639" s="3"/>
      <c r="B639" s="3"/>
      <c r="C639" s="3"/>
      <c r="D639" s="3"/>
      <c r="J639" s="74"/>
    </row>
    <row r="640" spans="1:10" s="2" customFormat="1">
      <c r="A640" s="3"/>
      <c r="B640" s="3"/>
      <c r="C640" s="3"/>
      <c r="D640" s="3"/>
      <c r="J640" s="74"/>
    </row>
    <row r="641" spans="1:10" s="2" customFormat="1">
      <c r="A641" s="3"/>
      <c r="B641" s="3"/>
      <c r="C641" s="3"/>
      <c r="D641" s="3"/>
      <c r="J641" s="74"/>
    </row>
    <row r="642" spans="1:10" s="2" customFormat="1">
      <c r="A642" s="3"/>
      <c r="B642" s="3"/>
      <c r="C642" s="3"/>
      <c r="D642" s="3"/>
      <c r="J642" s="74"/>
    </row>
    <row r="643" spans="1:10" s="2" customFormat="1">
      <c r="A643" s="3"/>
      <c r="B643" s="3"/>
      <c r="C643" s="3"/>
      <c r="D643" s="3"/>
      <c r="J643" s="74"/>
    </row>
    <row r="644" spans="1:10" s="2" customFormat="1">
      <c r="A644" s="3"/>
      <c r="B644" s="3"/>
      <c r="C644" s="3"/>
      <c r="D644" s="3"/>
      <c r="J644" s="74"/>
    </row>
    <row r="645" spans="1:10" s="2" customFormat="1">
      <c r="A645" s="3"/>
      <c r="B645" s="3"/>
      <c r="C645" s="3"/>
      <c r="D645" s="3"/>
      <c r="J645" s="74"/>
    </row>
    <row r="646" spans="1:10" s="2" customFormat="1">
      <c r="A646" s="3"/>
      <c r="B646" s="3"/>
      <c r="C646" s="3"/>
      <c r="D646" s="3"/>
      <c r="J646" s="74"/>
    </row>
    <row r="647" spans="1:10" s="2" customFormat="1">
      <c r="A647" s="3"/>
      <c r="B647" s="3"/>
      <c r="C647" s="3"/>
      <c r="D647" s="3"/>
      <c r="J647" s="74"/>
    </row>
    <row r="648" spans="1:10" s="2" customFormat="1">
      <c r="A648" s="3"/>
      <c r="B648" s="3"/>
      <c r="C648" s="3"/>
      <c r="D648" s="3"/>
      <c r="J648" s="74"/>
    </row>
    <row r="649" spans="1:10" s="2" customFormat="1">
      <c r="A649" s="3"/>
      <c r="B649" s="3"/>
      <c r="C649" s="3"/>
      <c r="D649" s="3"/>
      <c r="J649" s="74"/>
    </row>
    <row r="650" spans="1:10" s="2" customFormat="1">
      <c r="A650" s="3"/>
      <c r="B650" s="3"/>
      <c r="C650" s="3"/>
      <c r="D650" s="3"/>
      <c r="J650" s="74"/>
    </row>
    <row r="651" spans="1:10" s="2" customFormat="1">
      <c r="A651" s="3"/>
      <c r="B651" s="3"/>
      <c r="C651" s="3"/>
      <c r="D651" s="3"/>
      <c r="J651" s="74"/>
    </row>
    <row r="652" spans="1:10" s="2" customFormat="1">
      <c r="A652" s="3"/>
      <c r="B652" s="3"/>
      <c r="C652" s="3"/>
      <c r="D652" s="3"/>
      <c r="J652" s="74"/>
    </row>
    <row r="653" spans="1:10" s="2" customFormat="1">
      <c r="A653" s="3"/>
      <c r="B653" s="3"/>
      <c r="C653" s="3"/>
      <c r="D653" s="3"/>
      <c r="J653" s="74"/>
    </row>
    <row r="654" spans="1:10" s="2" customFormat="1">
      <c r="A654" s="3"/>
      <c r="B654" s="3"/>
      <c r="C654" s="3"/>
      <c r="D654" s="3"/>
      <c r="J654" s="74"/>
    </row>
    <row r="655" spans="1:10" s="2" customFormat="1">
      <c r="A655" s="3"/>
      <c r="B655" s="3"/>
      <c r="C655" s="3"/>
      <c r="D655" s="3"/>
      <c r="J655" s="74"/>
    </row>
    <row r="656" spans="1:10" s="2" customFormat="1">
      <c r="A656" s="3"/>
      <c r="B656" s="3"/>
      <c r="C656" s="3"/>
      <c r="D656" s="3"/>
      <c r="J656" s="74"/>
    </row>
    <row r="657" spans="1:10" s="2" customFormat="1">
      <c r="A657" s="3"/>
      <c r="B657" s="3"/>
      <c r="C657" s="3"/>
      <c r="D657" s="3"/>
      <c r="J657" s="74"/>
    </row>
    <row r="658" spans="1:10" s="2" customFormat="1">
      <c r="A658" s="3"/>
      <c r="B658" s="3"/>
      <c r="C658" s="3"/>
      <c r="D658" s="3"/>
      <c r="J658" s="74"/>
    </row>
    <row r="659" spans="1:10" s="2" customFormat="1">
      <c r="A659" s="3"/>
      <c r="B659" s="3"/>
      <c r="C659" s="3"/>
      <c r="D659" s="3"/>
      <c r="J659" s="74"/>
    </row>
    <row r="660" spans="1:10" s="2" customFormat="1">
      <c r="A660" s="3"/>
      <c r="B660" s="3"/>
      <c r="C660" s="3"/>
      <c r="D660" s="3"/>
      <c r="J660" s="74"/>
    </row>
    <row r="661" spans="1:10" s="2" customFormat="1">
      <c r="A661" s="3"/>
      <c r="B661" s="3"/>
      <c r="C661" s="3"/>
      <c r="D661" s="3"/>
      <c r="J661" s="74"/>
    </row>
    <row r="662" spans="1:10" s="2" customFormat="1">
      <c r="A662" s="3"/>
      <c r="B662" s="3"/>
      <c r="C662" s="3"/>
      <c r="D662" s="3"/>
      <c r="J662" s="74"/>
    </row>
    <row r="663" spans="1:10" s="2" customFormat="1">
      <c r="A663" s="3"/>
      <c r="B663" s="3"/>
      <c r="C663" s="3"/>
      <c r="D663" s="3"/>
      <c r="J663" s="74"/>
    </row>
    <row r="664" spans="1:10" s="2" customFormat="1">
      <c r="A664" s="3"/>
      <c r="B664" s="3"/>
      <c r="C664" s="3"/>
      <c r="D664" s="3"/>
      <c r="J664" s="74"/>
    </row>
    <row r="665" spans="1:10" s="2" customFormat="1">
      <c r="A665" s="3"/>
      <c r="B665" s="3"/>
      <c r="C665" s="3"/>
      <c r="D665" s="3"/>
      <c r="J665" s="74"/>
    </row>
    <row r="666" spans="1:10" s="2" customFormat="1">
      <c r="A666" s="3"/>
      <c r="B666" s="3"/>
      <c r="C666" s="3"/>
      <c r="D666" s="3"/>
      <c r="J666" s="74"/>
    </row>
    <row r="667" spans="1:10" s="2" customFormat="1">
      <c r="A667" s="3"/>
      <c r="B667" s="3"/>
      <c r="C667" s="3"/>
      <c r="D667" s="3"/>
      <c r="J667" s="74"/>
    </row>
    <row r="668" spans="1:10" s="2" customFormat="1">
      <c r="A668" s="3"/>
      <c r="B668" s="3"/>
      <c r="C668" s="3"/>
      <c r="D668" s="3"/>
      <c r="J668" s="74"/>
    </row>
    <row r="669" spans="1:10" s="2" customFormat="1">
      <c r="A669" s="3"/>
      <c r="B669" s="3"/>
      <c r="C669" s="3"/>
      <c r="D669" s="3"/>
      <c r="J669" s="74"/>
    </row>
    <row r="670" spans="1:10" s="2" customFormat="1">
      <c r="A670" s="3"/>
      <c r="B670" s="3"/>
      <c r="C670" s="3"/>
      <c r="D670" s="3"/>
      <c r="J670" s="74"/>
    </row>
    <row r="671" spans="1:10" s="2" customFormat="1">
      <c r="A671" s="3"/>
      <c r="B671" s="3"/>
      <c r="C671" s="3"/>
      <c r="D671" s="3"/>
      <c r="J671" s="74"/>
    </row>
    <row r="672" spans="1:10" s="2" customFormat="1">
      <c r="A672" s="3"/>
      <c r="B672" s="3"/>
      <c r="C672" s="3"/>
      <c r="D672" s="3"/>
      <c r="J672" s="74"/>
    </row>
    <row r="673" spans="1:10" s="2" customFormat="1">
      <c r="A673" s="3"/>
      <c r="B673" s="3"/>
      <c r="C673" s="3"/>
      <c r="D673" s="3"/>
      <c r="J673" s="74"/>
    </row>
    <row r="674" spans="1:10" s="2" customFormat="1">
      <c r="A674" s="3"/>
      <c r="B674" s="3"/>
      <c r="C674" s="3"/>
      <c r="D674" s="3"/>
      <c r="J674" s="74"/>
    </row>
    <row r="675" spans="1:10" s="2" customFormat="1">
      <c r="A675" s="3"/>
      <c r="B675" s="3"/>
      <c r="C675" s="3"/>
      <c r="D675" s="3"/>
      <c r="J675" s="74"/>
    </row>
    <row r="676" spans="1:10" s="2" customFormat="1">
      <c r="A676" s="3"/>
      <c r="B676" s="3"/>
      <c r="C676" s="3"/>
      <c r="D676" s="3"/>
      <c r="J676" s="74"/>
    </row>
    <row r="677" spans="1:10" s="2" customFormat="1">
      <c r="A677" s="3"/>
      <c r="B677" s="3"/>
      <c r="C677" s="3"/>
      <c r="D677" s="3"/>
      <c r="J677" s="74"/>
    </row>
    <row r="678" spans="1:10" s="2" customFormat="1">
      <c r="A678" s="3"/>
      <c r="B678" s="3"/>
      <c r="C678" s="3"/>
      <c r="D678" s="3"/>
      <c r="J678" s="74"/>
    </row>
    <row r="679" spans="1:10" s="2" customFormat="1">
      <c r="A679" s="3"/>
      <c r="B679" s="3"/>
      <c r="C679" s="3"/>
      <c r="D679" s="3"/>
      <c r="J679" s="74"/>
    </row>
    <row r="680" spans="1:10" s="2" customFormat="1">
      <c r="A680" s="3"/>
      <c r="B680" s="3"/>
      <c r="C680" s="3"/>
      <c r="D680" s="3"/>
      <c r="J680" s="74"/>
    </row>
    <row r="681" spans="1:10" s="2" customFormat="1">
      <c r="A681" s="3"/>
      <c r="B681" s="3"/>
      <c r="C681" s="3"/>
      <c r="D681" s="3"/>
      <c r="J681" s="74"/>
    </row>
    <row r="682" spans="1:10" s="2" customFormat="1">
      <c r="A682" s="3"/>
      <c r="B682" s="3"/>
      <c r="C682" s="3"/>
      <c r="D682" s="3"/>
      <c r="J682" s="74"/>
    </row>
    <row r="683" spans="1:10" s="2" customFormat="1">
      <c r="A683" s="3"/>
      <c r="B683" s="3"/>
      <c r="C683" s="3"/>
      <c r="D683" s="3"/>
      <c r="J683" s="74"/>
    </row>
    <row r="684" spans="1:10" s="2" customFormat="1">
      <c r="A684" s="3"/>
      <c r="B684" s="3"/>
      <c r="C684" s="3"/>
      <c r="D684" s="3"/>
      <c r="J684" s="74"/>
    </row>
    <row r="685" spans="1:10" s="2" customFormat="1">
      <c r="A685" s="3"/>
      <c r="B685" s="3"/>
      <c r="C685" s="3"/>
      <c r="D685" s="3"/>
      <c r="J685" s="74"/>
    </row>
    <row r="686" spans="1:10" s="2" customFormat="1">
      <c r="A686" s="3"/>
      <c r="B686" s="3"/>
      <c r="C686" s="3"/>
      <c r="D686" s="3"/>
      <c r="J686" s="74"/>
    </row>
    <row r="687" spans="1:10" s="2" customFormat="1">
      <c r="A687" s="3"/>
      <c r="B687" s="3"/>
      <c r="C687" s="3"/>
      <c r="D687" s="3"/>
      <c r="J687" s="74"/>
    </row>
    <row r="688" spans="1:10" s="2" customFormat="1">
      <c r="A688" s="3"/>
      <c r="B688" s="3"/>
      <c r="C688" s="3"/>
      <c r="D688" s="3"/>
      <c r="J688" s="74"/>
    </row>
    <row r="689" spans="1:10" s="2" customFormat="1">
      <c r="A689" s="3"/>
      <c r="B689" s="3"/>
      <c r="C689" s="3"/>
      <c r="D689" s="3"/>
      <c r="J689" s="74"/>
    </row>
    <row r="690" spans="1:10" s="2" customFormat="1">
      <c r="A690" s="3"/>
      <c r="B690" s="3"/>
      <c r="C690" s="3"/>
      <c r="D690" s="3"/>
      <c r="J690" s="74"/>
    </row>
    <row r="691" spans="1:10" s="2" customFormat="1">
      <c r="A691" s="3"/>
      <c r="B691" s="3"/>
      <c r="C691" s="3"/>
      <c r="D691" s="3"/>
      <c r="J691" s="74"/>
    </row>
    <row r="692" spans="1:10" s="2" customFormat="1">
      <c r="A692" s="3"/>
      <c r="B692" s="3"/>
      <c r="C692" s="3"/>
      <c r="D692" s="3"/>
      <c r="J692" s="74"/>
    </row>
    <row r="693" spans="1:10" s="2" customFormat="1">
      <c r="A693" s="3"/>
      <c r="B693" s="3"/>
      <c r="C693" s="3"/>
      <c r="D693" s="3"/>
      <c r="J693" s="74"/>
    </row>
    <row r="694" spans="1:10" s="2" customFormat="1">
      <c r="A694" s="3"/>
      <c r="B694" s="3"/>
      <c r="C694" s="3"/>
      <c r="D694" s="3"/>
      <c r="J694" s="74"/>
    </row>
    <row r="695" spans="1:10" s="2" customFormat="1">
      <c r="A695" s="3"/>
      <c r="B695" s="3"/>
      <c r="C695" s="3"/>
      <c r="D695" s="3"/>
      <c r="J695" s="74"/>
    </row>
    <row r="696" spans="1:10" s="2" customFormat="1">
      <c r="A696" s="3"/>
      <c r="B696" s="3"/>
      <c r="C696" s="3"/>
      <c r="D696" s="3"/>
      <c r="J696" s="74"/>
    </row>
    <row r="697" spans="1:10" s="2" customFormat="1">
      <c r="A697" s="3"/>
      <c r="B697" s="3"/>
      <c r="C697" s="3"/>
      <c r="D697" s="3"/>
      <c r="J697" s="74"/>
    </row>
    <row r="698" spans="1:10" s="2" customFormat="1">
      <c r="A698" s="3"/>
      <c r="B698" s="3"/>
      <c r="C698" s="3"/>
      <c r="D698" s="3"/>
      <c r="J698" s="74"/>
    </row>
    <row r="699" spans="1:10" s="2" customFormat="1">
      <c r="A699" s="3"/>
      <c r="B699" s="3"/>
      <c r="C699" s="3"/>
      <c r="D699" s="3"/>
      <c r="J699" s="74"/>
    </row>
    <row r="700" spans="1:10" s="2" customFormat="1">
      <c r="A700" s="3"/>
      <c r="B700" s="3"/>
      <c r="C700" s="3"/>
      <c r="D700" s="3"/>
      <c r="J700" s="74"/>
    </row>
    <row r="701" spans="1:10" s="2" customFormat="1">
      <c r="A701" s="3"/>
      <c r="B701" s="3"/>
      <c r="C701" s="3"/>
      <c r="D701" s="3"/>
      <c r="J701" s="74"/>
    </row>
    <row r="702" spans="1:10" s="2" customFormat="1">
      <c r="A702" s="3"/>
      <c r="B702" s="3"/>
      <c r="C702" s="3"/>
      <c r="D702" s="3"/>
      <c r="J702" s="74"/>
    </row>
    <row r="703" spans="1:10" s="2" customFormat="1">
      <c r="A703" s="3"/>
      <c r="B703" s="3"/>
      <c r="C703" s="3"/>
      <c r="D703" s="3"/>
      <c r="J703" s="74"/>
    </row>
    <row r="704" spans="1:10" s="2" customFormat="1">
      <c r="A704" s="3"/>
      <c r="B704" s="3"/>
      <c r="C704" s="3"/>
      <c r="D704" s="3"/>
      <c r="J704" s="74"/>
    </row>
    <row r="705" spans="1:10" s="2" customFormat="1">
      <c r="A705" s="3"/>
      <c r="B705" s="3"/>
      <c r="C705" s="3"/>
      <c r="D705" s="3"/>
      <c r="J705" s="74"/>
    </row>
    <row r="706" spans="1:10" s="2" customFormat="1">
      <c r="A706" s="3"/>
      <c r="B706" s="3"/>
      <c r="C706" s="3"/>
      <c r="D706" s="3"/>
      <c r="J706" s="74"/>
    </row>
    <row r="707" spans="1:10" s="2" customFormat="1">
      <c r="A707" s="3"/>
      <c r="B707" s="3"/>
      <c r="C707" s="3"/>
      <c r="D707" s="3"/>
      <c r="J707" s="74"/>
    </row>
    <row r="708" spans="1:10" s="2" customFormat="1">
      <c r="A708" s="3"/>
      <c r="B708" s="3"/>
      <c r="C708" s="3"/>
      <c r="D708" s="3"/>
      <c r="J708" s="74"/>
    </row>
    <row r="709" spans="1:10" s="2" customFormat="1">
      <c r="A709" s="3"/>
      <c r="B709" s="3"/>
      <c r="C709" s="3"/>
      <c r="D709" s="3"/>
      <c r="J709" s="74"/>
    </row>
    <row r="710" spans="1:10" s="2" customFormat="1">
      <c r="A710" s="3"/>
      <c r="B710" s="3"/>
      <c r="C710" s="3"/>
      <c r="D710" s="3"/>
      <c r="J710" s="74"/>
    </row>
    <row r="711" spans="1:10" s="2" customFormat="1">
      <c r="A711" s="3"/>
      <c r="B711" s="3"/>
      <c r="C711" s="3"/>
      <c r="D711" s="3"/>
      <c r="J711" s="74"/>
    </row>
    <row r="712" spans="1:10" s="2" customFormat="1">
      <c r="A712" s="3"/>
      <c r="B712" s="3"/>
      <c r="C712" s="3"/>
      <c r="D712" s="3"/>
      <c r="J712" s="74"/>
    </row>
    <row r="713" spans="1:10" s="2" customFormat="1">
      <c r="A713" s="3"/>
      <c r="B713" s="3"/>
      <c r="C713" s="3"/>
      <c r="D713" s="3"/>
      <c r="J713" s="74"/>
    </row>
    <row r="714" spans="1:10" s="2" customFormat="1">
      <c r="A714" s="3"/>
      <c r="B714" s="3"/>
      <c r="C714" s="3"/>
      <c r="D714" s="3"/>
      <c r="J714" s="74"/>
    </row>
    <row r="715" spans="1:10" s="2" customFormat="1">
      <c r="A715" s="3"/>
      <c r="B715" s="3"/>
      <c r="C715" s="3"/>
      <c r="D715" s="3"/>
      <c r="J715" s="74"/>
    </row>
    <row r="716" spans="1:10" s="2" customFormat="1">
      <c r="A716" s="3"/>
      <c r="B716" s="3"/>
      <c r="C716" s="3"/>
      <c r="D716" s="3"/>
      <c r="J716" s="74"/>
    </row>
    <row r="717" spans="1:10" s="2" customFormat="1">
      <c r="A717" s="3"/>
      <c r="B717" s="3"/>
      <c r="C717" s="3"/>
      <c r="D717" s="3"/>
      <c r="J717" s="74"/>
    </row>
    <row r="718" spans="1:10" s="2" customFormat="1">
      <c r="A718" s="3"/>
      <c r="B718" s="3"/>
      <c r="C718" s="3"/>
      <c r="D718" s="3"/>
      <c r="J718" s="74"/>
    </row>
    <row r="719" spans="1:10" s="2" customFormat="1">
      <c r="A719" s="3"/>
      <c r="B719" s="3"/>
      <c r="C719" s="3"/>
      <c r="D719" s="3"/>
      <c r="J719" s="74"/>
    </row>
    <row r="720" spans="1:10" s="2" customFormat="1">
      <c r="A720" s="3"/>
      <c r="B720" s="3"/>
      <c r="C720" s="3"/>
      <c r="D720" s="3"/>
      <c r="J720" s="74"/>
    </row>
    <row r="721" spans="1:10" s="2" customFormat="1">
      <c r="A721" s="3"/>
      <c r="B721" s="3"/>
      <c r="C721" s="3"/>
      <c r="D721" s="3"/>
      <c r="J721" s="74"/>
    </row>
    <row r="722" spans="1:10" s="2" customFormat="1">
      <c r="A722" s="3"/>
      <c r="B722" s="3"/>
      <c r="C722" s="3"/>
      <c r="D722" s="3"/>
      <c r="J722" s="74"/>
    </row>
    <row r="723" spans="1:10" s="2" customFormat="1">
      <c r="A723" s="3"/>
      <c r="B723" s="3"/>
      <c r="C723" s="3"/>
      <c r="D723" s="3"/>
      <c r="J723" s="74"/>
    </row>
    <row r="724" spans="1:10" s="2" customFormat="1">
      <c r="A724" s="3"/>
      <c r="B724" s="3"/>
      <c r="C724" s="3"/>
      <c r="D724" s="3"/>
      <c r="J724" s="74"/>
    </row>
    <row r="725" spans="1:10" s="2" customFormat="1">
      <c r="A725" s="3"/>
      <c r="B725" s="3"/>
      <c r="C725" s="3"/>
      <c r="D725" s="3"/>
      <c r="J725" s="74"/>
    </row>
    <row r="726" spans="1:10" s="2" customFormat="1">
      <c r="A726" s="3"/>
      <c r="B726" s="3"/>
      <c r="C726" s="3"/>
      <c r="D726" s="3"/>
      <c r="J726" s="74"/>
    </row>
    <row r="727" spans="1:10" s="2" customFormat="1">
      <c r="A727" s="3"/>
      <c r="B727" s="3"/>
      <c r="C727" s="3"/>
      <c r="D727" s="3"/>
      <c r="J727" s="74"/>
    </row>
    <row r="728" spans="1:10" s="2" customFormat="1">
      <c r="A728" s="3"/>
      <c r="B728" s="3"/>
      <c r="C728" s="3"/>
      <c r="D728" s="3"/>
      <c r="J728" s="74"/>
    </row>
    <row r="729" spans="1:10" s="2" customFormat="1">
      <c r="A729" s="3"/>
      <c r="B729" s="3"/>
      <c r="C729" s="3"/>
      <c r="D729" s="3"/>
      <c r="J729" s="74"/>
    </row>
    <row r="730" spans="1:10" s="2" customFormat="1">
      <c r="A730" s="3"/>
      <c r="B730" s="3"/>
      <c r="C730" s="3"/>
      <c r="D730" s="3"/>
      <c r="J730" s="74"/>
    </row>
    <row r="731" spans="1:10" s="2" customFormat="1">
      <c r="A731" s="3"/>
      <c r="B731" s="3"/>
      <c r="C731" s="3"/>
      <c r="D731" s="3"/>
      <c r="J731" s="74"/>
    </row>
    <row r="732" spans="1:10" s="2" customFormat="1">
      <c r="A732" s="3"/>
      <c r="B732" s="3"/>
      <c r="C732" s="3"/>
      <c r="D732" s="3"/>
      <c r="J732" s="74"/>
    </row>
    <row r="733" spans="1:10" s="2" customFormat="1">
      <c r="A733" s="3"/>
      <c r="B733" s="3"/>
      <c r="C733" s="3"/>
      <c r="D733" s="3"/>
      <c r="J733" s="74"/>
    </row>
    <row r="734" spans="1:10" s="2" customFormat="1">
      <c r="A734" s="3"/>
      <c r="B734" s="3"/>
      <c r="C734" s="3"/>
      <c r="D734" s="3"/>
      <c r="J734" s="74"/>
    </row>
    <row r="735" spans="1:10" s="2" customFormat="1">
      <c r="A735" s="3"/>
      <c r="B735" s="3"/>
      <c r="C735" s="3"/>
      <c r="D735" s="3"/>
      <c r="J735" s="74"/>
    </row>
    <row r="736" spans="1:10" s="2" customFormat="1">
      <c r="A736" s="3"/>
      <c r="B736" s="3"/>
      <c r="C736" s="3"/>
      <c r="D736" s="3"/>
      <c r="J736" s="74"/>
    </row>
    <row r="737" spans="1:10" s="2" customFormat="1">
      <c r="A737" s="3"/>
      <c r="B737" s="3"/>
      <c r="C737" s="3"/>
      <c r="D737" s="3"/>
      <c r="J737" s="74"/>
    </row>
    <row r="738" spans="1:10" s="2" customFormat="1">
      <c r="A738" s="3"/>
      <c r="B738" s="3"/>
      <c r="C738" s="3"/>
      <c r="D738" s="3"/>
      <c r="J738" s="74"/>
    </row>
    <row r="739" spans="1:10" s="2" customFormat="1">
      <c r="A739" s="3"/>
      <c r="B739" s="3"/>
      <c r="C739" s="3"/>
      <c r="D739" s="3"/>
      <c r="J739" s="74"/>
    </row>
    <row r="740" spans="1:10" s="2" customFormat="1">
      <c r="A740" s="3"/>
      <c r="B740" s="3"/>
      <c r="C740" s="3"/>
      <c r="D740" s="3"/>
      <c r="J740" s="74"/>
    </row>
    <row r="741" spans="1:10" s="2" customFormat="1">
      <c r="A741" s="3"/>
      <c r="B741" s="3"/>
      <c r="C741" s="3"/>
      <c r="D741" s="3"/>
      <c r="J741" s="74"/>
    </row>
    <row r="742" spans="1:10" s="2" customFormat="1">
      <c r="A742" s="3"/>
      <c r="B742" s="3"/>
      <c r="C742" s="3"/>
      <c r="D742" s="3"/>
      <c r="J742" s="74"/>
    </row>
    <row r="743" spans="1:10" s="2" customFormat="1">
      <c r="A743" s="3"/>
      <c r="B743" s="3"/>
      <c r="C743" s="3"/>
      <c r="D743" s="3"/>
      <c r="J743" s="74"/>
    </row>
    <row r="744" spans="1:10" s="2" customFormat="1">
      <c r="A744" s="3"/>
      <c r="B744" s="3"/>
      <c r="C744" s="3"/>
      <c r="D744" s="3"/>
      <c r="J744" s="74"/>
    </row>
    <row r="745" spans="1:10" s="2" customFormat="1">
      <c r="A745" s="3"/>
      <c r="B745" s="3"/>
      <c r="C745" s="3"/>
      <c r="D745" s="3"/>
      <c r="J745" s="74"/>
    </row>
    <row r="746" spans="1:10" s="2" customFormat="1">
      <c r="A746" s="3"/>
      <c r="B746" s="3"/>
      <c r="C746" s="3"/>
      <c r="D746" s="3"/>
      <c r="J746" s="74"/>
    </row>
    <row r="747" spans="1:10" s="2" customFormat="1">
      <c r="A747" s="3"/>
      <c r="B747" s="3"/>
      <c r="C747" s="3"/>
      <c r="D747" s="3"/>
      <c r="J747" s="74"/>
    </row>
    <row r="748" spans="1:10" s="2" customFormat="1">
      <c r="A748" s="3"/>
      <c r="B748" s="3"/>
      <c r="C748" s="3"/>
      <c r="D748" s="3"/>
      <c r="J748" s="74"/>
    </row>
    <row r="749" spans="1:10" s="2" customFormat="1">
      <c r="A749" s="3"/>
      <c r="B749" s="3"/>
      <c r="C749" s="3"/>
      <c r="D749" s="3"/>
      <c r="J749" s="74"/>
    </row>
    <row r="750" spans="1:10" s="2" customFormat="1">
      <c r="A750" s="3"/>
      <c r="B750" s="3"/>
      <c r="C750" s="3"/>
      <c r="D750" s="3"/>
      <c r="J750" s="74"/>
    </row>
    <row r="751" spans="1:10" s="2" customFormat="1">
      <c r="A751" s="3"/>
      <c r="B751" s="3"/>
      <c r="C751" s="3"/>
      <c r="D751" s="3"/>
      <c r="J751" s="74"/>
    </row>
    <row r="752" spans="1:10" s="2" customFormat="1">
      <c r="A752" s="3"/>
      <c r="B752" s="3"/>
      <c r="C752" s="3"/>
      <c r="D752" s="3"/>
      <c r="J752" s="74"/>
    </row>
    <row r="753" spans="1:10" s="2" customFormat="1">
      <c r="A753" s="3"/>
      <c r="B753" s="3"/>
      <c r="C753" s="3"/>
      <c r="D753" s="3"/>
      <c r="J753" s="74"/>
    </row>
    <row r="754" spans="1:10" s="2" customFormat="1">
      <c r="A754" s="3"/>
      <c r="B754" s="3"/>
      <c r="C754" s="3"/>
      <c r="D754" s="3"/>
      <c r="J754" s="74"/>
    </row>
    <row r="755" spans="1:10" s="2" customFormat="1">
      <c r="A755" s="3"/>
      <c r="B755" s="3"/>
      <c r="C755" s="3"/>
      <c r="D755" s="3"/>
      <c r="J755" s="74"/>
    </row>
    <row r="756" spans="1:10" s="2" customFormat="1">
      <c r="A756" s="3"/>
      <c r="B756" s="3"/>
      <c r="C756" s="3"/>
      <c r="D756" s="3"/>
      <c r="J756" s="74"/>
    </row>
    <row r="757" spans="1:10" s="2" customFormat="1">
      <c r="A757" s="3"/>
      <c r="B757" s="3"/>
      <c r="C757" s="3"/>
      <c r="D757" s="3"/>
      <c r="J757" s="74"/>
    </row>
    <row r="758" spans="1:10" s="2" customFormat="1">
      <c r="A758" s="3"/>
      <c r="B758" s="3"/>
      <c r="C758" s="3"/>
      <c r="D758" s="3"/>
      <c r="J758" s="74"/>
    </row>
    <row r="759" spans="1:10" s="2" customFormat="1">
      <c r="A759" s="3"/>
      <c r="B759" s="3"/>
      <c r="C759" s="3"/>
      <c r="D759" s="3"/>
      <c r="J759" s="74"/>
    </row>
    <row r="760" spans="1:10" s="2" customFormat="1">
      <c r="A760" s="3"/>
      <c r="B760" s="3"/>
      <c r="C760" s="3"/>
      <c r="D760" s="3"/>
      <c r="J760" s="74"/>
    </row>
    <row r="761" spans="1:10" s="2" customFormat="1">
      <c r="A761" s="3"/>
      <c r="B761" s="3"/>
      <c r="C761" s="3"/>
      <c r="D761" s="3"/>
      <c r="J761" s="74"/>
    </row>
    <row r="762" spans="1:10" s="2" customFormat="1">
      <c r="A762" s="3"/>
      <c r="B762" s="3"/>
      <c r="C762" s="3"/>
      <c r="D762" s="3"/>
      <c r="J762" s="74"/>
    </row>
    <row r="763" spans="1:10" s="2" customFormat="1">
      <c r="A763" s="3"/>
      <c r="B763" s="3"/>
      <c r="C763" s="3"/>
      <c r="D763" s="3"/>
      <c r="J763" s="74"/>
    </row>
    <row r="764" spans="1:10" s="2" customFormat="1">
      <c r="A764" s="3"/>
      <c r="B764" s="3"/>
      <c r="C764" s="3"/>
      <c r="D764" s="3"/>
      <c r="J764" s="74"/>
    </row>
    <row r="765" spans="1:10" s="2" customFormat="1">
      <c r="A765" s="3"/>
      <c r="B765" s="3"/>
      <c r="C765" s="3"/>
      <c r="D765" s="3"/>
      <c r="J765" s="74"/>
    </row>
    <row r="766" spans="1:10" s="2" customFormat="1">
      <c r="A766" s="3"/>
      <c r="B766" s="3"/>
      <c r="C766" s="3"/>
      <c r="D766" s="3"/>
      <c r="J766" s="74"/>
    </row>
    <row r="767" spans="1:10" s="2" customFormat="1">
      <c r="A767" s="3"/>
      <c r="B767" s="3"/>
      <c r="C767" s="3"/>
      <c r="D767" s="3"/>
      <c r="J767" s="74"/>
    </row>
    <row r="768" spans="1:10" s="2" customFormat="1">
      <c r="A768" s="3"/>
      <c r="B768" s="3"/>
      <c r="C768" s="3"/>
      <c r="D768" s="3"/>
      <c r="J768" s="74"/>
    </row>
    <row r="769" spans="1:10" s="2" customFormat="1">
      <c r="A769" s="3"/>
      <c r="B769" s="3"/>
      <c r="C769" s="3"/>
      <c r="D769" s="3"/>
      <c r="J769" s="74"/>
    </row>
    <row r="770" spans="1:10" s="2" customFormat="1">
      <c r="A770" s="3"/>
      <c r="B770" s="3"/>
      <c r="C770" s="3"/>
      <c r="D770" s="3"/>
      <c r="J770" s="74"/>
    </row>
    <row r="771" spans="1:10" s="2" customFormat="1">
      <c r="A771" s="3"/>
      <c r="B771" s="3"/>
      <c r="C771" s="3"/>
      <c r="D771" s="3"/>
      <c r="J771" s="74"/>
    </row>
    <row r="772" spans="1:10" s="2" customFormat="1">
      <c r="A772" s="3"/>
      <c r="B772" s="3"/>
      <c r="C772" s="3"/>
      <c r="D772" s="3"/>
      <c r="J772" s="74"/>
    </row>
    <row r="773" spans="1:10" s="2" customFormat="1">
      <c r="A773" s="3"/>
      <c r="B773" s="3"/>
      <c r="C773" s="3"/>
      <c r="D773" s="3"/>
      <c r="J773" s="74"/>
    </row>
    <row r="774" spans="1:10" s="2" customFormat="1">
      <c r="A774" s="3"/>
      <c r="B774" s="3"/>
      <c r="C774" s="3"/>
      <c r="D774" s="3"/>
      <c r="J774" s="74"/>
    </row>
    <row r="775" spans="1:10" s="2" customFormat="1">
      <c r="A775" s="3"/>
      <c r="B775" s="3"/>
      <c r="C775" s="3"/>
      <c r="D775" s="3"/>
      <c r="J775" s="74"/>
    </row>
    <row r="776" spans="1:10" s="2" customFormat="1">
      <c r="A776" s="3"/>
      <c r="B776" s="3"/>
      <c r="C776" s="3"/>
      <c r="D776" s="3"/>
      <c r="J776" s="74"/>
    </row>
    <row r="777" spans="1:10" s="2" customFormat="1">
      <c r="A777" s="3"/>
      <c r="B777" s="3"/>
      <c r="C777" s="3"/>
      <c r="D777" s="3"/>
      <c r="J777" s="74"/>
    </row>
    <row r="778" spans="1:10" s="2" customFormat="1">
      <c r="A778" s="3"/>
      <c r="B778" s="3"/>
      <c r="C778" s="3"/>
      <c r="D778" s="3"/>
      <c r="J778" s="74"/>
    </row>
    <row r="779" spans="1:10" s="2" customFormat="1">
      <c r="A779" s="3"/>
      <c r="B779" s="3"/>
      <c r="C779" s="3"/>
      <c r="D779" s="3"/>
      <c r="J779" s="74"/>
    </row>
    <row r="780" spans="1:10" s="2" customFormat="1">
      <c r="A780" s="3"/>
      <c r="B780" s="3"/>
      <c r="C780" s="3"/>
      <c r="D780" s="3"/>
      <c r="J780" s="74"/>
    </row>
    <row r="781" spans="1:10" s="2" customFormat="1">
      <c r="A781" s="3"/>
      <c r="B781" s="3"/>
      <c r="C781" s="3"/>
      <c r="D781" s="3"/>
      <c r="J781" s="74"/>
    </row>
    <row r="782" spans="1:10" s="2" customFormat="1">
      <c r="A782" s="3"/>
      <c r="B782" s="3"/>
      <c r="C782" s="3"/>
      <c r="D782" s="3"/>
      <c r="J782" s="74"/>
    </row>
    <row r="783" spans="1:10" s="2" customFormat="1">
      <c r="A783" s="3"/>
      <c r="B783" s="3"/>
      <c r="C783" s="3"/>
      <c r="D783" s="3"/>
      <c r="J783" s="74"/>
    </row>
    <row r="784" spans="1:10" s="2" customFormat="1">
      <c r="A784" s="3"/>
      <c r="B784" s="3"/>
      <c r="C784" s="3"/>
      <c r="D784" s="3"/>
      <c r="J784" s="74"/>
    </row>
    <row r="785" spans="1:10" s="2" customFormat="1">
      <c r="A785" s="3"/>
      <c r="B785" s="3"/>
      <c r="C785" s="3"/>
      <c r="D785" s="3"/>
      <c r="J785" s="74"/>
    </row>
    <row r="786" spans="1:10" s="2" customFormat="1">
      <c r="A786" s="3"/>
      <c r="B786" s="3"/>
      <c r="C786" s="3"/>
      <c r="D786" s="3"/>
      <c r="J786" s="74"/>
    </row>
    <row r="787" spans="1:10" s="2" customFormat="1">
      <c r="A787" s="3"/>
      <c r="B787" s="3"/>
      <c r="C787" s="3"/>
      <c r="D787" s="3"/>
      <c r="J787" s="74"/>
    </row>
    <row r="788" spans="1:10" s="2" customFormat="1">
      <c r="A788" s="3"/>
      <c r="B788" s="3"/>
      <c r="C788" s="3"/>
      <c r="D788" s="3"/>
      <c r="J788" s="74"/>
    </row>
    <row r="789" spans="1:10" s="2" customFormat="1">
      <c r="A789" s="3"/>
      <c r="B789" s="3"/>
      <c r="C789" s="3"/>
      <c r="D789" s="3"/>
      <c r="J789" s="74"/>
    </row>
    <row r="790" spans="1:10" s="2" customFormat="1">
      <c r="A790" s="3"/>
      <c r="B790" s="3"/>
      <c r="C790" s="3"/>
      <c r="D790" s="3"/>
      <c r="J790" s="74"/>
    </row>
    <row r="791" spans="1:10" s="2" customFormat="1">
      <c r="A791" s="3"/>
      <c r="B791" s="3"/>
      <c r="C791" s="3"/>
      <c r="D791" s="3"/>
      <c r="J791" s="74"/>
    </row>
    <row r="792" spans="1:10" s="2" customFormat="1">
      <c r="A792" s="3"/>
      <c r="B792" s="3"/>
      <c r="C792" s="3"/>
      <c r="D792" s="3"/>
      <c r="J792" s="74"/>
    </row>
    <row r="793" spans="1:10" s="2" customFormat="1">
      <c r="A793" s="3"/>
      <c r="B793" s="3"/>
      <c r="C793" s="3"/>
      <c r="D793" s="3"/>
      <c r="J793" s="74"/>
    </row>
    <row r="794" spans="1:10" s="2" customFormat="1">
      <c r="A794" s="3"/>
      <c r="B794" s="3"/>
      <c r="C794" s="3"/>
      <c r="D794" s="3"/>
      <c r="J794" s="74"/>
    </row>
    <row r="795" spans="1:10" s="2" customFormat="1">
      <c r="A795" s="3"/>
      <c r="B795" s="3"/>
      <c r="C795" s="3"/>
      <c r="D795" s="3"/>
      <c r="J795" s="74"/>
    </row>
    <row r="796" spans="1:10" s="2" customFormat="1">
      <c r="A796" s="3"/>
      <c r="B796" s="3"/>
      <c r="C796" s="3"/>
      <c r="D796" s="3"/>
      <c r="J796" s="74"/>
    </row>
    <row r="797" spans="1:10" s="2" customFormat="1">
      <c r="A797" s="3"/>
      <c r="B797" s="3"/>
      <c r="C797" s="3"/>
      <c r="D797" s="3"/>
      <c r="J797" s="74"/>
    </row>
    <row r="798" spans="1:10" s="2" customFormat="1">
      <c r="A798" s="3"/>
      <c r="B798" s="3"/>
      <c r="C798" s="3"/>
      <c r="D798" s="3"/>
      <c r="J798" s="74"/>
    </row>
    <row r="799" spans="1:10" s="2" customFormat="1">
      <c r="A799" s="3"/>
      <c r="B799" s="3"/>
      <c r="C799" s="3"/>
      <c r="D799" s="3"/>
      <c r="J799" s="74"/>
    </row>
    <row r="800" spans="1:10" s="2" customFormat="1">
      <c r="A800" s="3"/>
      <c r="B800" s="3"/>
      <c r="C800" s="3"/>
      <c r="D800" s="3"/>
      <c r="J800" s="74"/>
    </row>
    <row r="801" spans="1:10" s="2" customFormat="1">
      <c r="A801" s="3"/>
      <c r="B801" s="3"/>
      <c r="C801" s="3"/>
      <c r="D801" s="3"/>
      <c r="J801" s="74"/>
    </row>
    <row r="802" spans="1:10" s="2" customFormat="1">
      <c r="A802" s="3"/>
      <c r="B802" s="3"/>
      <c r="C802" s="3"/>
      <c r="D802" s="3"/>
      <c r="J802" s="74"/>
    </row>
    <row r="803" spans="1:10" s="2" customFormat="1">
      <c r="A803" s="3"/>
      <c r="B803" s="3"/>
      <c r="C803" s="3"/>
      <c r="D803" s="3"/>
      <c r="J803" s="74"/>
    </row>
    <row r="804" spans="1:10" s="2" customFormat="1">
      <c r="A804" s="3"/>
      <c r="B804" s="3"/>
      <c r="C804" s="3"/>
      <c r="D804" s="3"/>
      <c r="J804" s="74"/>
    </row>
    <row r="805" spans="1:10" s="2" customFormat="1">
      <c r="A805" s="3"/>
      <c r="B805" s="3"/>
      <c r="C805" s="3"/>
      <c r="D805" s="3"/>
      <c r="J805" s="74"/>
    </row>
    <row r="806" spans="1:10" s="2" customFormat="1">
      <c r="A806" s="3"/>
      <c r="B806" s="3"/>
      <c r="C806" s="3"/>
      <c r="D806" s="3"/>
      <c r="J806" s="74"/>
    </row>
    <row r="807" spans="1:10" s="2" customFormat="1">
      <c r="A807" s="3"/>
      <c r="B807" s="3"/>
      <c r="C807" s="3"/>
      <c r="D807" s="3"/>
      <c r="J807" s="74"/>
    </row>
    <row r="808" spans="1:10" s="2" customFormat="1">
      <c r="A808" s="3"/>
      <c r="B808" s="3"/>
      <c r="C808" s="3"/>
      <c r="D808" s="3"/>
      <c r="J808" s="74"/>
    </row>
    <row r="809" spans="1:10" s="2" customFormat="1">
      <c r="A809" s="3"/>
      <c r="B809" s="3"/>
      <c r="C809" s="3"/>
      <c r="D809" s="3"/>
      <c r="J809" s="74"/>
    </row>
    <row r="810" spans="1:10" s="2" customFormat="1">
      <c r="A810" s="3"/>
      <c r="B810" s="3"/>
      <c r="C810" s="3"/>
      <c r="D810" s="3"/>
      <c r="J810" s="74"/>
    </row>
    <row r="811" spans="1:10" s="2" customFormat="1">
      <c r="A811" s="3"/>
      <c r="B811" s="3"/>
      <c r="C811" s="3"/>
      <c r="D811" s="3"/>
      <c r="J811" s="74"/>
    </row>
    <row r="812" spans="1:10" s="2" customFormat="1">
      <c r="A812" s="3"/>
      <c r="B812" s="3"/>
      <c r="C812" s="3"/>
      <c r="D812" s="3"/>
      <c r="J812" s="74"/>
    </row>
    <row r="813" spans="1:10" s="2" customFormat="1">
      <c r="A813" s="3"/>
      <c r="B813" s="3"/>
      <c r="C813" s="3"/>
      <c r="D813" s="3"/>
      <c r="J813" s="74"/>
    </row>
    <row r="814" spans="1:10" s="2" customFormat="1">
      <c r="A814" s="3"/>
      <c r="B814" s="3"/>
      <c r="C814" s="3"/>
      <c r="D814" s="3"/>
      <c r="J814" s="74"/>
    </row>
    <row r="815" spans="1:10" s="2" customFormat="1">
      <c r="A815" s="3"/>
      <c r="B815" s="3"/>
      <c r="C815" s="3"/>
      <c r="D815" s="3"/>
      <c r="J815" s="74"/>
    </row>
    <row r="816" spans="1:10" s="2" customFormat="1">
      <c r="A816" s="3"/>
      <c r="B816" s="3"/>
      <c r="C816" s="3"/>
      <c r="D816" s="3"/>
      <c r="J816" s="74"/>
    </row>
    <row r="817" spans="1:10" s="2" customFormat="1">
      <c r="A817" s="3"/>
      <c r="B817" s="3"/>
      <c r="C817" s="3"/>
      <c r="D817" s="3"/>
      <c r="J817" s="74"/>
    </row>
    <row r="818" spans="1:10" s="2" customFormat="1">
      <c r="A818" s="3"/>
      <c r="B818" s="3"/>
      <c r="C818" s="3"/>
      <c r="D818" s="3"/>
      <c r="J818" s="74"/>
    </row>
    <row r="819" spans="1:10" s="2" customFormat="1">
      <c r="A819" s="3"/>
      <c r="B819" s="3"/>
      <c r="C819" s="3"/>
      <c r="D819" s="3"/>
      <c r="J819" s="74"/>
    </row>
    <row r="820" spans="1:10" s="2" customFormat="1">
      <c r="A820" s="3"/>
      <c r="B820" s="3"/>
      <c r="C820" s="3"/>
      <c r="D820" s="3"/>
      <c r="J820" s="74"/>
    </row>
    <row r="821" spans="1:10" s="2" customFormat="1">
      <c r="A821" s="3"/>
      <c r="B821" s="3"/>
      <c r="C821" s="3"/>
      <c r="D821" s="3"/>
      <c r="J821" s="74"/>
    </row>
    <row r="822" spans="1:10" s="2" customFormat="1">
      <c r="A822" s="3"/>
      <c r="B822" s="3"/>
      <c r="C822" s="3"/>
      <c r="D822" s="3"/>
      <c r="J822" s="74"/>
    </row>
    <row r="823" spans="1:10" s="2" customFormat="1">
      <c r="A823" s="3"/>
      <c r="B823" s="3"/>
      <c r="C823" s="3"/>
      <c r="D823" s="3"/>
      <c r="J823" s="74"/>
    </row>
    <row r="824" spans="1:10" s="2" customFormat="1">
      <c r="A824" s="3"/>
      <c r="B824" s="3"/>
      <c r="C824" s="3"/>
      <c r="D824" s="3"/>
      <c r="J824" s="74"/>
    </row>
    <row r="825" spans="1:10" s="2" customFormat="1">
      <c r="A825" s="3"/>
      <c r="B825" s="3"/>
      <c r="C825" s="3"/>
      <c r="D825" s="3"/>
      <c r="J825" s="74"/>
    </row>
    <row r="826" spans="1:10" s="2" customFormat="1">
      <c r="A826" s="3"/>
      <c r="B826" s="3"/>
      <c r="C826" s="3"/>
      <c r="D826" s="3"/>
      <c r="J826" s="74"/>
    </row>
    <row r="827" spans="1:10" s="2" customFormat="1">
      <c r="A827" s="3"/>
      <c r="B827" s="3"/>
      <c r="C827" s="3"/>
      <c r="D827" s="3"/>
      <c r="J827" s="74"/>
    </row>
    <row r="828" spans="1:10" s="2" customFormat="1">
      <c r="A828" s="3"/>
      <c r="B828" s="3"/>
      <c r="C828" s="3"/>
      <c r="D828" s="3"/>
      <c r="J828" s="74"/>
    </row>
    <row r="829" spans="1:10" s="2" customFormat="1">
      <c r="A829" s="3"/>
      <c r="B829" s="3"/>
      <c r="C829" s="3"/>
      <c r="D829" s="3"/>
      <c r="J829" s="74"/>
    </row>
    <row r="830" spans="1:10" s="2" customFormat="1">
      <c r="A830" s="3"/>
      <c r="B830" s="3"/>
      <c r="C830" s="3"/>
      <c r="D830" s="3"/>
      <c r="J830" s="74"/>
    </row>
    <row r="831" spans="1:10" s="2" customFormat="1">
      <c r="A831" s="3"/>
      <c r="B831" s="3"/>
      <c r="C831" s="3"/>
      <c r="D831" s="3"/>
      <c r="J831" s="74"/>
    </row>
    <row r="832" spans="1:10" s="2" customFormat="1">
      <c r="A832" s="3"/>
      <c r="B832" s="3"/>
      <c r="C832" s="3"/>
      <c r="D832" s="3"/>
      <c r="J832" s="74"/>
    </row>
    <row r="833" spans="1:10" s="2" customFormat="1">
      <c r="A833" s="3"/>
      <c r="B833" s="3"/>
      <c r="C833" s="3"/>
      <c r="D833" s="3"/>
      <c r="J833" s="74"/>
    </row>
    <row r="834" spans="1:10" s="2" customFormat="1">
      <c r="A834" s="3"/>
      <c r="B834" s="3"/>
      <c r="C834" s="3"/>
      <c r="D834" s="3"/>
      <c r="J834" s="74"/>
    </row>
    <row r="835" spans="1:10" s="2" customFormat="1">
      <c r="A835" s="3"/>
      <c r="B835" s="3"/>
      <c r="C835" s="3"/>
      <c r="D835" s="3"/>
      <c r="J835" s="74"/>
    </row>
    <row r="836" spans="1:10" s="2" customFormat="1">
      <c r="A836" s="3"/>
      <c r="B836" s="3"/>
      <c r="C836" s="3"/>
      <c r="D836" s="3"/>
      <c r="J836" s="74"/>
    </row>
    <row r="837" spans="1:10" s="2" customFormat="1">
      <c r="A837" s="3"/>
      <c r="B837" s="3"/>
      <c r="C837" s="3"/>
      <c r="D837" s="3"/>
      <c r="J837" s="74"/>
    </row>
    <row r="838" spans="1:10" s="2" customFormat="1">
      <c r="A838" s="3"/>
      <c r="B838" s="3"/>
      <c r="C838" s="3"/>
      <c r="D838" s="3"/>
      <c r="J838" s="74"/>
    </row>
    <row r="839" spans="1:10" s="2" customFormat="1">
      <c r="A839" s="3"/>
      <c r="B839" s="3"/>
      <c r="C839" s="3"/>
      <c r="D839" s="3"/>
      <c r="J839" s="74"/>
    </row>
    <row r="840" spans="1:10" s="2" customFormat="1">
      <c r="A840" s="3"/>
      <c r="B840" s="3"/>
      <c r="C840" s="3"/>
      <c r="D840" s="3"/>
      <c r="J840" s="74"/>
    </row>
    <row r="841" spans="1:10" s="2" customFormat="1">
      <c r="A841" s="3"/>
      <c r="B841" s="3"/>
      <c r="C841" s="3"/>
      <c r="D841" s="3"/>
      <c r="J841" s="74"/>
    </row>
    <row r="842" spans="1:10" s="2" customFormat="1">
      <c r="A842" s="3"/>
      <c r="B842" s="3"/>
      <c r="C842" s="3"/>
      <c r="D842" s="3"/>
      <c r="J842" s="74"/>
    </row>
    <row r="843" spans="1:10" s="2" customFormat="1">
      <c r="A843" s="3"/>
      <c r="B843" s="3"/>
      <c r="C843" s="3"/>
      <c r="D843" s="3"/>
      <c r="J843" s="74"/>
    </row>
    <row r="844" spans="1:10" s="2" customFormat="1">
      <c r="A844" s="3"/>
      <c r="B844" s="3"/>
      <c r="C844" s="3"/>
      <c r="D844" s="3"/>
      <c r="J844" s="74"/>
    </row>
    <row r="845" spans="1:10" s="2" customFormat="1">
      <c r="A845" s="3"/>
      <c r="B845" s="3"/>
      <c r="C845" s="3"/>
      <c r="D845" s="3"/>
      <c r="J845" s="74"/>
    </row>
    <row r="846" spans="1:10" s="2" customFormat="1">
      <c r="A846" s="3"/>
      <c r="B846" s="3"/>
      <c r="C846" s="3"/>
      <c r="D846" s="3"/>
      <c r="J846" s="74"/>
    </row>
    <row r="847" spans="1:10" s="2" customFormat="1">
      <c r="A847" s="3"/>
      <c r="B847" s="3"/>
      <c r="C847" s="3"/>
      <c r="D847" s="3"/>
      <c r="J847" s="74"/>
    </row>
    <row r="848" spans="1:10" s="2" customFormat="1">
      <c r="A848" s="3"/>
      <c r="B848" s="3"/>
      <c r="C848" s="3"/>
      <c r="D848" s="3"/>
      <c r="J848" s="74"/>
    </row>
    <row r="849" spans="1:10" s="2" customFormat="1">
      <c r="A849" s="3"/>
      <c r="B849" s="3"/>
      <c r="C849" s="3"/>
      <c r="D849" s="3"/>
      <c r="J849" s="74"/>
    </row>
    <row r="850" spans="1:10" s="2" customFormat="1">
      <c r="A850" s="3"/>
      <c r="B850" s="3"/>
      <c r="C850" s="3"/>
      <c r="D850" s="3"/>
      <c r="J850" s="74"/>
    </row>
    <row r="851" spans="1:10" s="2" customFormat="1">
      <c r="A851" s="3"/>
      <c r="B851" s="3"/>
      <c r="C851" s="3"/>
      <c r="D851" s="3"/>
      <c r="J851" s="74"/>
    </row>
    <row r="852" spans="1:10" s="2" customFormat="1">
      <c r="A852" s="3"/>
      <c r="B852" s="3"/>
      <c r="C852" s="3"/>
      <c r="D852" s="3"/>
      <c r="J852" s="74"/>
    </row>
    <row r="853" spans="1:10" s="2" customFormat="1">
      <c r="A853" s="3"/>
      <c r="B853" s="3"/>
      <c r="C853" s="3"/>
      <c r="D853" s="3"/>
      <c r="J853" s="74"/>
    </row>
    <row r="854" spans="1:10" s="2" customFormat="1">
      <c r="A854" s="3"/>
      <c r="B854" s="3"/>
      <c r="C854" s="3"/>
      <c r="D854" s="3"/>
      <c r="J854" s="74"/>
    </row>
    <row r="855" spans="1:10" s="2" customFormat="1">
      <c r="A855" s="3"/>
      <c r="B855" s="3"/>
      <c r="C855" s="3"/>
      <c r="D855" s="3"/>
      <c r="J855" s="74"/>
    </row>
    <row r="856" spans="1:10" s="2" customFormat="1">
      <c r="A856" s="3"/>
      <c r="B856" s="3"/>
      <c r="C856" s="3"/>
      <c r="D856" s="3"/>
      <c r="J856" s="74"/>
    </row>
    <row r="857" spans="1:10" s="2" customFormat="1">
      <c r="A857" s="3"/>
      <c r="B857" s="3"/>
      <c r="C857" s="3"/>
      <c r="D857" s="3"/>
      <c r="J857" s="74"/>
    </row>
    <row r="858" spans="1:10" s="2" customFormat="1">
      <c r="A858" s="3"/>
      <c r="B858" s="3"/>
      <c r="C858" s="3"/>
      <c r="D858" s="3"/>
      <c r="J858" s="74"/>
    </row>
    <row r="859" spans="1:10" s="2" customFormat="1">
      <c r="A859" s="3"/>
      <c r="B859" s="3"/>
      <c r="C859" s="3"/>
      <c r="D859" s="3"/>
      <c r="J859" s="74"/>
    </row>
    <row r="860" spans="1:10" s="2" customFormat="1">
      <c r="A860" s="3"/>
      <c r="B860" s="3"/>
      <c r="C860" s="3"/>
      <c r="D860" s="3"/>
      <c r="J860" s="74"/>
    </row>
    <row r="861" spans="1:10" s="2" customFormat="1">
      <c r="A861" s="3"/>
      <c r="B861" s="3"/>
      <c r="C861" s="3"/>
      <c r="D861" s="3"/>
      <c r="J861" s="74"/>
    </row>
    <row r="862" spans="1:10" s="2" customFormat="1">
      <c r="A862" s="3"/>
      <c r="B862" s="3"/>
      <c r="C862" s="3"/>
      <c r="D862" s="3"/>
      <c r="J862" s="74"/>
    </row>
    <row r="863" spans="1:10" s="2" customFormat="1">
      <c r="A863" s="3"/>
      <c r="B863" s="3"/>
      <c r="C863" s="3"/>
      <c r="D863" s="3"/>
      <c r="J863" s="74"/>
    </row>
    <row r="864" spans="1:10" s="2" customFormat="1">
      <c r="A864" s="3"/>
      <c r="B864" s="3"/>
      <c r="C864" s="3"/>
      <c r="D864" s="3"/>
      <c r="J864" s="74"/>
    </row>
    <row r="865" spans="1:10" s="2" customFormat="1">
      <c r="A865" s="3"/>
      <c r="B865" s="3"/>
      <c r="C865" s="3"/>
      <c r="D865" s="3"/>
      <c r="J865" s="74"/>
    </row>
    <row r="866" spans="1:10" s="2" customFormat="1">
      <c r="A866" s="3"/>
      <c r="B866" s="3"/>
      <c r="C866" s="3"/>
      <c r="D866" s="3"/>
      <c r="J866" s="74"/>
    </row>
    <row r="867" spans="1:10" s="2" customFormat="1">
      <c r="A867" s="3"/>
      <c r="B867" s="3"/>
      <c r="C867" s="3"/>
      <c r="D867" s="3"/>
      <c r="J867" s="74"/>
    </row>
    <row r="868" spans="1:10" s="2" customFormat="1">
      <c r="A868" s="3"/>
      <c r="B868" s="3"/>
      <c r="C868" s="3"/>
      <c r="D868" s="3"/>
      <c r="J868" s="74"/>
    </row>
    <row r="869" spans="1:10" s="2" customFormat="1">
      <c r="A869" s="3"/>
      <c r="B869" s="3"/>
      <c r="C869" s="3"/>
      <c r="D869" s="3"/>
      <c r="J869" s="74"/>
    </row>
    <row r="870" spans="1:10" s="2" customFormat="1">
      <c r="A870" s="3"/>
      <c r="B870" s="3"/>
      <c r="C870" s="3"/>
      <c r="D870" s="3"/>
      <c r="J870" s="74"/>
    </row>
    <row r="871" spans="1:10" s="2" customFormat="1">
      <c r="A871" s="3"/>
      <c r="B871" s="3"/>
      <c r="C871" s="3"/>
      <c r="D871" s="3"/>
      <c r="J871" s="74"/>
    </row>
    <row r="872" spans="1:10" s="2" customFormat="1">
      <c r="A872" s="3"/>
      <c r="B872" s="3"/>
      <c r="C872" s="3"/>
      <c r="D872" s="3"/>
      <c r="J872" s="74"/>
    </row>
    <row r="873" spans="1:10" s="2" customFormat="1">
      <c r="A873" s="3"/>
      <c r="B873" s="3"/>
      <c r="C873" s="3"/>
      <c r="D873" s="3"/>
      <c r="J873" s="74"/>
    </row>
    <row r="874" spans="1:10" s="2" customFormat="1">
      <c r="A874" s="3"/>
      <c r="B874" s="3"/>
      <c r="C874" s="3"/>
      <c r="D874" s="3"/>
      <c r="J874" s="74"/>
    </row>
    <row r="875" spans="1:10" s="2" customFormat="1">
      <c r="A875" s="3"/>
      <c r="B875" s="3"/>
      <c r="C875" s="3"/>
      <c r="D875" s="3"/>
      <c r="J875" s="74"/>
    </row>
    <row r="876" spans="1:10" s="2" customFormat="1">
      <c r="A876" s="3"/>
      <c r="B876" s="3"/>
      <c r="C876" s="3"/>
      <c r="D876" s="3"/>
      <c r="J876" s="74"/>
    </row>
    <row r="877" spans="1:10" s="2" customFormat="1">
      <c r="A877" s="3"/>
      <c r="B877" s="3"/>
      <c r="C877" s="3"/>
      <c r="D877" s="3"/>
      <c r="J877" s="74"/>
    </row>
    <row r="878" spans="1:10" s="2" customFormat="1">
      <c r="A878" s="3"/>
      <c r="B878" s="3"/>
      <c r="C878" s="3"/>
      <c r="D878" s="3"/>
      <c r="J878" s="74"/>
    </row>
    <row r="879" spans="1:10" s="2" customFormat="1">
      <c r="A879" s="3"/>
      <c r="B879" s="3"/>
      <c r="C879" s="3"/>
      <c r="D879" s="3"/>
      <c r="J879" s="74"/>
    </row>
    <row r="880" spans="1:10" s="2" customFormat="1">
      <c r="A880" s="3"/>
      <c r="B880" s="3"/>
      <c r="C880" s="3"/>
      <c r="D880" s="3"/>
      <c r="J880" s="74"/>
    </row>
    <row r="881" spans="1:10" s="2" customFormat="1">
      <c r="A881" s="3"/>
      <c r="B881" s="3"/>
      <c r="C881" s="3"/>
      <c r="D881" s="3"/>
      <c r="J881" s="74"/>
    </row>
    <row r="882" spans="1:10" s="2" customFormat="1">
      <c r="A882" s="3"/>
      <c r="B882" s="3"/>
      <c r="C882" s="3"/>
      <c r="D882" s="3"/>
      <c r="J882" s="74"/>
    </row>
    <row r="883" spans="1:10" s="2" customFormat="1">
      <c r="A883" s="3"/>
      <c r="B883" s="3"/>
      <c r="C883" s="3"/>
      <c r="D883" s="3"/>
      <c r="J883" s="74"/>
    </row>
    <row r="884" spans="1:10" s="2" customFormat="1">
      <c r="A884" s="3"/>
      <c r="B884" s="3"/>
      <c r="C884" s="3"/>
      <c r="D884" s="3"/>
      <c r="J884" s="74"/>
    </row>
    <row r="885" spans="1:10" s="2" customFormat="1">
      <c r="A885" s="3"/>
      <c r="B885" s="3"/>
      <c r="C885" s="3"/>
      <c r="D885" s="3"/>
      <c r="J885" s="74"/>
    </row>
    <row r="886" spans="1:10" s="2" customFormat="1">
      <c r="A886" s="3"/>
      <c r="B886" s="3"/>
      <c r="C886" s="3"/>
      <c r="D886" s="3"/>
      <c r="J886" s="74"/>
    </row>
    <row r="887" spans="1:10" s="2" customFormat="1">
      <c r="A887" s="3"/>
      <c r="B887" s="3"/>
      <c r="C887" s="3"/>
      <c r="D887" s="3"/>
      <c r="J887" s="74"/>
    </row>
    <row r="888" spans="1:10" s="2" customFormat="1">
      <c r="A888" s="3"/>
      <c r="B888" s="3"/>
      <c r="C888" s="3"/>
      <c r="D888" s="3"/>
      <c r="J888" s="74"/>
    </row>
    <row r="889" spans="1:10" s="2" customFormat="1">
      <c r="A889" s="3"/>
      <c r="B889" s="3"/>
      <c r="C889" s="3"/>
      <c r="D889" s="3"/>
      <c r="J889" s="74"/>
    </row>
    <row r="890" spans="1:10" s="2" customFormat="1">
      <c r="A890" s="3"/>
      <c r="B890" s="3"/>
      <c r="C890" s="3"/>
      <c r="D890" s="3"/>
      <c r="J890" s="74"/>
    </row>
    <row r="891" spans="1:10" s="2" customFormat="1">
      <c r="A891" s="3"/>
      <c r="B891" s="3"/>
      <c r="C891" s="3"/>
      <c r="D891" s="3"/>
      <c r="J891" s="74"/>
    </row>
    <row r="892" spans="1:10" s="2" customFormat="1">
      <c r="A892" s="3"/>
      <c r="B892" s="3"/>
      <c r="C892" s="3"/>
      <c r="D892" s="3"/>
      <c r="J892" s="74"/>
    </row>
    <row r="893" spans="1:10" s="2" customFormat="1">
      <c r="A893" s="3"/>
      <c r="B893" s="3"/>
      <c r="C893" s="3"/>
      <c r="D893" s="3"/>
      <c r="J893" s="74"/>
    </row>
    <row r="894" spans="1:10" s="2" customFormat="1">
      <c r="A894" s="3"/>
      <c r="B894" s="3"/>
      <c r="C894" s="3"/>
      <c r="D894" s="3"/>
      <c r="J894" s="74"/>
    </row>
    <row r="895" spans="1:10" s="2" customFormat="1">
      <c r="A895" s="3"/>
      <c r="B895" s="3"/>
      <c r="C895" s="3"/>
      <c r="D895" s="3"/>
      <c r="J895" s="74"/>
    </row>
    <row r="896" spans="1:10" s="2" customFormat="1">
      <c r="A896" s="3"/>
      <c r="B896" s="3"/>
      <c r="C896" s="3"/>
      <c r="D896" s="3"/>
      <c r="J896" s="74"/>
    </row>
    <row r="897" spans="1:10" s="2" customFormat="1">
      <c r="A897" s="3"/>
      <c r="B897" s="3"/>
      <c r="C897" s="3"/>
      <c r="D897" s="3"/>
      <c r="J897" s="74"/>
    </row>
    <row r="898" spans="1:10" s="2" customFormat="1">
      <c r="A898" s="3"/>
      <c r="B898" s="3"/>
      <c r="C898" s="3"/>
      <c r="D898" s="3"/>
      <c r="J898" s="74"/>
    </row>
    <row r="899" spans="1:10" s="2" customFormat="1">
      <c r="A899" s="3"/>
      <c r="B899" s="3"/>
      <c r="C899" s="3"/>
      <c r="D899" s="3"/>
      <c r="J899" s="74"/>
    </row>
    <row r="900" spans="1:10" s="2" customFormat="1">
      <c r="A900" s="3"/>
      <c r="B900" s="3"/>
      <c r="C900" s="3"/>
      <c r="D900" s="3"/>
      <c r="J900" s="74"/>
    </row>
    <row r="901" spans="1:10" s="2" customFormat="1">
      <c r="A901" s="3"/>
      <c r="B901" s="3"/>
      <c r="C901" s="3"/>
      <c r="D901" s="3"/>
      <c r="J901" s="74"/>
    </row>
    <row r="902" spans="1:10" s="2" customFormat="1">
      <c r="A902" s="3"/>
      <c r="B902" s="3"/>
      <c r="C902" s="3"/>
      <c r="D902" s="3"/>
      <c r="J902" s="74"/>
    </row>
    <row r="903" spans="1:10" s="2" customFormat="1">
      <c r="A903" s="3"/>
      <c r="B903" s="3"/>
      <c r="C903" s="3"/>
      <c r="D903" s="3"/>
      <c r="J903" s="74"/>
    </row>
    <row r="904" spans="1:10" s="2" customFormat="1">
      <c r="A904" s="3"/>
      <c r="B904" s="3"/>
      <c r="C904" s="3"/>
      <c r="D904" s="3"/>
      <c r="J904" s="74"/>
    </row>
    <row r="905" spans="1:10" s="2" customFormat="1">
      <c r="A905" s="3"/>
      <c r="B905" s="3"/>
      <c r="C905" s="3"/>
      <c r="D905" s="3"/>
      <c r="J905" s="74"/>
    </row>
    <row r="906" spans="1:10" s="2" customFormat="1">
      <c r="A906" s="3"/>
      <c r="B906" s="3"/>
      <c r="C906" s="3"/>
      <c r="D906" s="3"/>
      <c r="J906" s="74"/>
    </row>
    <row r="907" spans="1:10" s="2" customFormat="1">
      <c r="A907" s="3"/>
      <c r="B907" s="3"/>
      <c r="C907" s="3"/>
      <c r="D907" s="3"/>
      <c r="J907" s="74"/>
    </row>
    <row r="908" spans="1:10" s="2" customFormat="1">
      <c r="A908" s="3"/>
      <c r="B908" s="3"/>
      <c r="C908" s="3"/>
      <c r="D908" s="3"/>
      <c r="J908" s="74"/>
    </row>
    <row r="909" spans="1:10" s="2" customFormat="1">
      <c r="A909" s="3"/>
      <c r="B909" s="3"/>
      <c r="C909" s="3"/>
      <c r="D909" s="3"/>
      <c r="J909" s="74"/>
    </row>
    <row r="910" spans="1:10" s="2" customFormat="1">
      <c r="A910" s="3"/>
      <c r="B910" s="3"/>
      <c r="C910" s="3"/>
      <c r="D910" s="3"/>
      <c r="J910" s="74"/>
    </row>
    <row r="911" spans="1:10" s="2" customFormat="1">
      <c r="A911" s="3"/>
      <c r="B911" s="3"/>
      <c r="C911" s="3"/>
      <c r="D911" s="3"/>
      <c r="J911" s="74"/>
    </row>
    <row r="912" spans="1:10" s="2" customFormat="1">
      <c r="A912" s="3"/>
      <c r="B912" s="3"/>
      <c r="C912" s="3"/>
      <c r="D912" s="3"/>
      <c r="J912" s="74"/>
    </row>
    <row r="913" spans="1:10" s="2" customFormat="1">
      <c r="A913" s="3"/>
      <c r="B913" s="3"/>
      <c r="C913" s="3"/>
      <c r="D913" s="3"/>
      <c r="J913" s="74"/>
    </row>
    <row r="914" spans="1:10" s="2" customFormat="1">
      <c r="A914" s="3"/>
      <c r="B914" s="3"/>
      <c r="C914" s="3"/>
      <c r="D914" s="3"/>
      <c r="J914" s="74"/>
    </row>
    <row r="915" spans="1:10" s="2" customFormat="1">
      <c r="A915" s="3"/>
      <c r="B915" s="3"/>
      <c r="C915" s="3"/>
      <c r="D915" s="3"/>
      <c r="J915" s="74"/>
    </row>
    <row r="916" spans="1:10" s="2" customFormat="1">
      <c r="A916" s="3"/>
      <c r="B916" s="3"/>
      <c r="C916" s="3"/>
      <c r="D916" s="3"/>
      <c r="J916" s="74"/>
    </row>
    <row r="917" spans="1:10" s="2" customFormat="1">
      <c r="A917" s="3"/>
      <c r="B917" s="3"/>
      <c r="C917" s="3"/>
      <c r="D917" s="3"/>
      <c r="J917" s="74"/>
    </row>
    <row r="918" spans="1:10" s="2" customFormat="1">
      <c r="A918" s="3"/>
      <c r="B918" s="3"/>
      <c r="C918" s="3"/>
      <c r="D918" s="3"/>
      <c r="J918" s="74"/>
    </row>
    <row r="919" spans="1:10" s="2" customFormat="1">
      <c r="A919" s="3"/>
      <c r="B919" s="3"/>
      <c r="C919" s="3"/>
      <c r="D919" s="3"/>
      <c r="J919" s="74"/>
    </row>
    <row r="920" spans="1:10" s="2" customFormat="1">
      <c r="A920" s="3"/>
      <c r="B920" s="3"/>
      <c r="C920" s="3"/>
      <c r="D920" s="3"/>
      <c r="J920" s="74"/>
    </row>
    <row r="921" spans="1:10" s="2" customFormat="1">
      <c r="A921" s="3"/>
      <c r="B921" s="3"/>
      <c r="C921" s="3"/>
      <c r="D921" s="3"/>
      <c r="J921" s="74"/>
    </row>
    <row r="922" spans="1:10" s="2" customFormat="1">
      <c r="A922" s="3"/>
      <c r="B922" s="3"/>
      <c r="C922" s="3"/>
      <c r="D922" s="3"/>
      <c r="J922" s="74"/>
    </row>
    <row r="923" spans="1:10" s="2" customFormat="1">
      <c r="A923" s="3"/>
      <c r="B923" s="3"/>
      <c r="C923" s="3"/>
      <c r="D923" s="3"/>
      <c r="J923" s="74"/>
    </row>
    <row r="924" spans="1:10" s="2" customFormat="1">
      <c r="A924" s="3"/>
      <c r="B924" s="3"/>
      <c r="C924" s="3"/>
      <c r="D924" s="3"/>
      <c r="J924" s="74"/>
    </row>
    <row r="925" spans="1:10" s="2" customFormat="1">
      <c r="A925" s="3"/>
      <c r="B925" s="3"/>
      <c r="C925" s="3"/>
      <c r="D925" s="3"/>
      <c r="J925" s="74"/>
    </row>
    <row r="926" spans="1:10" s="2" customFormat="1">
      <c r="A926" s="3"/>
      <c r="B926" s="3"/>
      <c r="C926" s="3"/>
      <c r="D926" s="3"/>
      <c r="J926" s="74"/>
    </row>
    <row r="927" spans="1:10" s="2" customFormat="1">
      <c r="A927" s="3"/>
      <c r="B927" s="3"/>
      <c r="C927" s="3"/>
      <c r="D927" s="3"/>
      <c r="J927" s="74"/>
    </row>
    <row r="928" spans="1:10" s="2" customFormat="1">
      <c r="A928" s="3"/>
      <c r="B928" s="3"/>
      <c r="C928" s="3"/>
      <c r="D928" s="3"/>
      <c r="J928" s="74"/>
    </row>
    <row r="929" spans="1:10" s="2" customFormat="1">
      <c r="A929" s="3"/>
      <c r="B929" s="3"/>
      <c r="C929" s="3"/>
      <c r="D929" s="3"/>
      <c r="J929" s="74"/>
    </row>
    <row r="930" spans="1:10" s="2" customFormat="1">
      <c r="A930" s="3"/>
      <c r="B930" s="3"/>
      <c r="C930" s="3"/>
      <c r="D930" s="3"/>
      <c r="J930" s="74"/>
    </row>
    <row r="931" spans="1:10" s="2" customFormat="1">
      <c r="A931" s="3"/>
      <c r="B931" s="3"/>
      <c r="C931" s="3"/>
      <c r="D931" s="3"/>
      <c r="J931" s="74"/>
    </row>
    <row r="932" spans="1:10" s="2" customFormat="1">
      <c r="A932" s="3"/>
      <c r="B932" s="3"/>
      <c r="C932" s="3"/>
      <c r="D932" s="3"/>
      <c r="J932" s="74"/>
    </row>
    <row r="933" spans="1:10" s="2" customFormat="1">
      <c r="A933" s="3"/>
      <c r="B933" s="3"/>
      <c r="C933" s="3"/>
      <c r="D933" s="3"/>
      <c r="J933" s="74"/>
    </row>
    <row r="934" spans="1:10" s="2" customFormat="1">
      <c r="A934" s="3"/>
      <c r="B934" s="3"/>
      <c r="C934" s="3"/>
      <c r="D934" s="3"/>
      <c r="J934" s="74"/>
    </row>
    <row r="935" spans="1:10" s="2" customFormat="1">
      <c r="A935" s="3"/>
      <c r="B935" s="3"/>
      <c r="C935" s="3"/>
      <c r="D935" s="3"/>
      <c r="J935" s="74"/>
    </row>
    <row r="936" spans="1:10" s="2" customFormat="1">
      <c r="A936" s="3"/>
      <c r="B936" s="3"/>
      <c r="C936" s="3"/>
      <c r="D936" s="3"/>
      <c r="J936" s="74"/>
    </row>
    <row r="937" spans="1:10" s="2" customFormat="1">
      <c r="A937" s="3"/>
      <c r="B937" s="3"/>
      <c r="C937" s="3"/>
      <c r="D937" s="3"/>
      <c r="J937" s="74"/>
    </row>
    <row r="938" spans="1:10" s="2" customFormat="1">
      <c r="A938" s="3"/>
      <c r="B938" s="3"/>
      <c r="C938" s="3"/>
      <c r="D938" s="3"/>
      <c r="J938" s="74"/>
    </row>
    <row r="939" spans="1:10" s="2" customFormat="1">
      <c r="A939" s="3"/>
      <c r="B939" s="3"/>
      <c r="C939" s="3"/>
      <c r="D939" s="3"/>
      <c r="J939" s="74"/>
    </row>
    <row r="940" spans="1:10" s="2" customFormat="1">
      <c r="A940" s="3"/>
      <c r="B940" s="3"/>
      <c r="C940" s="3"/>
      <c r="D940" s="3"/>
      <c r="J940" s="74"/>
    </row>
    <row r="941" spans="1:10" s="2" customFormat="1">
      <c r="A941" s="3"/>
      <c r="B941" s="3"/>
      <c r="C941" s="3"/>
      <c r="D941" s="3"/>
      <c r="J941" s="74"/>
    </row>
    <row r="942" spans="1:10" s="2" customFormat="1">
      <c r="A942" s="3"/>
      <c r="B942" s="3"/>
      <c r="C942" s="3"/>
      <c r="D942" s="3"/>
      <c r="J942" s="74"/>
    </row>
    <row r="943" spans="1:10" s="2" customFormat="1">
      <c r="A943" s="3"/>
      <c r="B943" s="3"/>
      <c r="C943" s="3"/>
      <c r="D943" s="3"/>
      <c r="J943" s="74"/>
    </row>
    <row r="944" spans="1:10" s="2" customFormat="1">
      <c r="A944" s="3"/>
      <c r="B944" s="3"/>
      <c r="C944" s="3"/>
      <c r="D944" s="3"/>
      <c r="J944" s="74"/>
    </row>
    <row r="945" spans="1:10" s="2" customFormat="1">
      <c r="A945" s="3"/>
      <c r="B945" s="3"/>
      <c r="C945" s="3"/>
      <c r="D945" s="3"/>
      <c r="J945" s="74"/>
    </row>
    <row r="946" spans="1:10" s="2" customFormat="1">
      <c r="A946" s="3"/>
      <c r="B946" s="3"/>
      <c r="C946" s="3"/>
      <c r="D946" s="3"/>
      <c r="J946" s="74"/>
    </row>
    <row r="947" spans="1:10" s="2" customFormat="1">
      <c r="A947" s="3"/>
      <c r="B947" s="3"/>
      <c r="C947" s="3"/>
      <c r="D947" s="3"/>
      <c r="J947" s="74"/>
    </row>
    <row r="948" spans="1:10" s="2" customFormat="1">
      <c r="A948" s="3"/>
      <c r="B948" s="3"/>
      <c r="C948" s="3"/>
      <c r="D948" s="3"/>
      <c r="J948" s="74"/>
    </row>
    <row r="949" spans="1:10" s="2" customFormat="1">
      <c r="A949" s="3"/>
      <c r="B949" s="3"/>
      <c r="C949" s="3"/>
      <c r="D949" s="3"/>
      <c r="J949" s="74"/>
    </row>
    <row r="950" spans="1:10" s="2" customFormat="1">
      <c r="A950" s="3"/>
      <c r="B950" s="3"/>
      <c r="C950" s="3"/>
      <c r="D950" s="3"/>
      <c r="J950" s="74"/>
    </row>
    <row r="951" spans="1:10" s="2" customFormat="1">
      <c r="A951" s="3"/>
      <c r="B951" s="3"/>
      <c r="C951" s="3"/>
      <c r="D951" s="3"/>
      <c r="J951" s="74"/>
    </row>
    <row r="952" spans="1:10" s="2" customFormat="1">
      <c r="A952" s="3"/>
      <c r="B952" s="3"/>
      <c r="C952" s="3"/>
      <c r="D952" s="3"/>
      <c r="J952" s="74"/>
    </row>
    <row r="953" spans="1:10" s="2" customFormat="1">
      <c r="A953" s="3"/>
      <c r="B953" s="3"/>
      <c r="C953" s="3"/>
      <c r="D953" s="3"/>
      <c r="J953" s="74"/>
    </row>
    <row r="954" spans="1:10" s="2" customFormat="1">
      <c r="A954" s="3"/>
      <c r="B954" s="3"/>
      <c r="C954" s="3"/>
      <c r="D954" s="3"/>
      <c r="J954" s="74"/>
    </row>
    <row r="955" spans="1:10" s="2" customFormat="1">
      <c r="A955" s="3"/>
      <c r="B955" s="3"/>
      <c r="C955" s="3"/>
      <c r="D955" s="3"/>
      <c r="J955" s="74"/>
    </row>
    <row r="956" spans="1:10" s="2" customFormat="1">
      <c r="A956" s="3"/>
      <c r="B956" s="3"/>
      <c r="C956" s="3"/>
      <c r="D956" s="3"/>
      <c r="J956" s="74"/>
    </row>
    <row r="957" spans="1:10" s="2" customFormat="1">
      <c r="A957" s="3"/>
      <c r="B957" s="3"/>
      <c r="C957" s="3"/>
      <c r="D957" s="3"/>
      <c r="J957" s="74"/>
    </row>
    <row r="958" spans="1:10" s="2" customFormat="1">
      <c r="A958" s="3"/>
      <c r="B958" s="3"/>
      <c r="C958" s="3"/>
      <c r="D958" s="3"/>
      <c r="J958" s="74"/>
    </row>
    <row r="959" spans="1:10" s="2" customFormat="1">
      <c r="A959" s="3"/>
      <c r="B959" s="3"/>
      <c r="C959" s="3"/>
      <c r="D959" s="3"/>
      <c r="J959" s="74"/>
    </row>
    <row r="960" spans="1:10" s="2" customFormat="1">
      <c r="A960" s="3"/>
      <c r="B960" s="3"/>
      <c r="C960" s="3"/>
      <c r="D960" s="3"/>
      <c r="J960" s="74"/>
    </row>
    <row r="961" spans="1:10" s="2" customFormat="1">
      <c r="A961" s="3"/>
      <c r="B961" s="3"/>
      <c r="C961" s="3"/>
      <c r="D961" s="3"/>
      <c r="J961" s="74"/>
    </row>
    <row r="962" spans="1:10" s="2" customFormat="1">
      <c r="A962" s="3"/>
      <c r="B962" s="3"/>
      <c r="C962" s="3"/>
      <c r="D962" s="3"/>
      <c r="J962" s="74"/>
    </row>
    <row r="963" spans="1:10" s="2" customFormat="1">
      <c r="A963" s="3"/>
      <c r="B963" s="3"/>
      <c r="C963" s="3"/>
      <c r="D963" s="3"/>
      <c r="J963" s="74"/>
    </row>
    <row r="964" spans="1:10" s="2" customFormat="1">
      <c r="A964" s="3"/>
      <c r="B964" s="3"/>
      <c r="C964" s="3"/>
      <c r="D964" s="3"/>
      <c r="J964" s="74"/>
    </row>
    <row r="965" spans="1:10" s="2" customFormat="1">
      <c r="A965" s="3"/>
      <c r="B965" s="3"/>
      <c r="C965" s="3"/>
      <c r="D965" s="3"/>
      <c r="J965" s="74"/>
    </row>
    <row r="966" spans="1:10" s="2" customFormat="1">
      <c r="A966" s="3"/>
      <c r="B966" s="3"/>
      <c r="C966" s="3"/>
      <c r="D966" s="3"/>
      <c r="J966" s="74"/>
    </row>
    <row r="967" spans="1:10" s="2" customFormat="1">
      <c r="A967" s="3"/>
      <c r="B967" s="3"/>
      <c r="C967" s="3"/>
      <c r="D967" s="3"/>
      <c r="J967" s="74"/>
    </row>
    <row r="968" spans="1:10" s="2" customFormat="1">
      <c r="A968" s="3"/>
      <c r="B968" s="3"/>
      <c r="C968" s="3"/>
      <c r="D968" s="3"/>
      <c r="J968" s="74"/>
    </row>
    <row r="969" spans="1:10" s="2" customFormat="1">
      <c r="A969" s="3"/>
      <c r="B969" s="3"/>
      <c r="C969" s="3"/>
      <c r="D969" s="3"/>
      <c r="J969" s="74"/>
    </row>
    <row r="970" spans="1:10" s="2" customFormat="1">
      <c r="A970" s="3"/>
      <c r="B970" s="3"/>
      <c r="C970" s="3"/>
      <c r="D970" s="3"/>
      <c r="J970" s="74"/>
    </row>
    <row r="971" spans="1:10" s="2" customFormat="1">
      <c r="A971" s="3"/>
      <c r="B971" s="3"/>
      <c r="C971" s="3"/>
      <c r="D971" s="3"/>
      <c r="J971" s="74"/>
    </row>
    <row r="972" spans="1:10" s="2" customFormat="1">
      <c r="A972" s="3"/>
      <c r="B972" s="3"/>
      <c r="C972" s="3"/>
      <c r="D972" s="3"/>
      <c r="J972" s="74"/>
    </row>
    <row r="973" spans="1:10" s="2" customFormat="1">
      <c r="A973" s="3"/>
      <c r="B973" s="3"/>
      <c r="C973" s="3"/>
      <c r="D973" s="3"/>
      <c r="J973" s="74"/>
    </row>
    <row r="974" spans="1:10" s="2" customFormat="1">
      <c r="A974" s="3"/>
      <c r="B974" s="3"/>
      <c r="C974" s="3"/>
      <c r="D974" s="3"/>
      <c r="J974" s="74"/>
    </row>
    <row r="975" spans="1:10" s="2" customFormat="1">
      <c r="A975" s="3"/>
      <c r="B975" s="3"/>
      <c r="C975" s="3"/>
      <c r="D975" s="3"/>
      <c r="J975" s="74"/>
    </row>
    <row r="976" spans="1:10" s="2" customFormat="1">
      <c r="A976" s="3"/>
      <c r="B976" s="3"/>
      <c r="C976" s="3"/>
      <c r="D976" s="3"/>
      <c r="J976" s="74"/>
    </row>
    <row r="977" spans="1:10" s="2" customFormat="1">
      <c r="A977" s="3"/>
      <c r="B977" s="3"/>
      <c r="C977" s="3"/>
      <c r="D977" s="3"/>
      <c r="J977" s="74"/>
    </row>
    <row r="978" spans="1:10" s="2" customFormat="1">
      <c r="A978" s="3"/>
      <c r="B978" s="3"/>
      <c r="C978" s="3"/>
      <c r="D978" s="3"/>
      <c r="J978" s="74"/>
    </row>
    <row r="979" spans="1:10" s="2" customFormat="1">
      <c r="A979" s="3"/>
      <c r="B979" s="3"/>
      <c r="C979" s="3"/>
      <c r="D979" s="3"/>
      <c r="J979" s="74"/>
    </row>
    <row r="980" spans="1:10" s="2" customFormat="1">
      <c r="A980" s="3"/>
      <c r="B980" s="3"/>
      <c r="C980" s="3"/>
      <c r="D980" s="3"/>
      <c r="J980" s="74"/>
    </row>
    <row r="981" spans="1:10" s="2" customFormat="1">
      <c r="A981" s="3"/>
      <c r="B981" s="3"/>
      <c r="C981" s="3"/>
      <c r="D981" s="3"/>
      <c r="J981" s="74"/>
    </row>
    <row r="982" spans="1:10" s="2" customFormat="1">
      <c r="A982" s="3"/>
      <c r="B982" s="3"/>
      <c r="C982" s="3"/>
      <c r="D982" s="3"/>
      <c r="J982" s="74"/>
    </row>
    <row r="983" spans="1:10" s="2" customFormat="1">
      <c r="A983" s="3"/>
      <c r="B983" s="3"/>
      <c r="C983" s="3"/>
      <c r="D983" s="3"/>
      <c r="J983" s="74"/>
    </row>
    <row r="984" spans="1:10" s="2" customFormat="1">
      <c r="A984" s="3"/>
      <c r="B984" s="3"/>
      <c r="C984" s="3"/>
      <c r="D984" s="3"/>
      <c r="J984" s="74"/>
    </row>
    <row r="985" spans="1:10" s="2" customFormat="1">
      <c r="A985" s="3"/>
      <c r="B985" s="3"/>
      <c r="C985" s="3"/>
      <c r="D985" s="3"/>
      <c r="J985" s="74"/>
    </row>
    <row r="986" spans="1:10" s="2" customFormat="1">
      <c r="A986" s="3"/>
      <c r="B986" s="3"/>
      <c r="C986" s="3"/>
      <c r="D986" s="3"/>
      <c r="J986" s="74"/>
    </row>
    <row r="987" spans="1:10" s="2" customFormat="1">
      <c r="A987" s="3"/>
      <c r="B987" s="3"/>
      <c r="C987" s="3"/>
      <c r="D987" s="3"/>
      <c r="J987" s="74"/>
    </row>
    <row r="988" spans="1:10" s="2" customFormat="1">
      <c r="A988" s="3"/>
      <c r="B988" s="3"/>
      <c r="C988" s="3"/>
      <c r="D988" s="3"/>
      <c r="J988" s="74"/>
    </row>
    <row r="989" spans="1:10" s="2" customFormat="1">
      <c r="A989" s="3"/>
      <c r="B989" s="3"/>
      <c r="C989" s="3"/>
      <c r="D989" s="3"/>
      <c r="J989" s="74"/>
    </row>
    <row r="990" spans="1:10" s="2" customFormat="1">
      <c r="A990" s="3"/>
      <c r="B990" s="3"/>
      <c r="C990" s="3"/>
      <c r="D990" s="3"/>
      <c r="J990" s="74"/>
    </row>
    <row r="991" spans="1:10" s="2" customFormat="1">
      <c r="A991" s="3"/>
      <c r="B991" s="3"/>
      <c r="C991" s="3"/>
      <c r="D991" s="3"/>
      <c r="J991" s="74"/>
    </row>
    <row r="992" spans="1:10" s="2" customFormat="1">
      <c r="A992" s="3"/>
      <c r="B992" s="3"/>
      <c r="C992" s="3"/>
      <c r="D992" s="3"/>
      <c r="J992" s="74"/>
    </row>
    <row r="993" spans="1:10" s="2" customFormat="1">
      <c r="A993" s="3"/>
      <c r="B993" s="3"/>
      <c r="C993" s="3"/>
      <c r="D993" s="3"/>
      <c r="J993" s="74"/>
    </row>
    <row r="994" spans="1:10" s="2" customFormat="1">
      <c r="A994" s="3"/>
      <c r="B994" s="3"/>
      <c r="C994" s="3"/>
      <c r="D994" s="3"/>
      <c r="J994" s="74"/>
    </row>
    <row r="995" spans="1:10" s="2" customFormat="1">
      <c r="A995" s="3"/>
      <c r="B995" s="3"/>
      <c r="C995" s="3"/>
      <c r="D995" s="3"/>
      <c r="J995" s="74"/>
    </row>
    <row r="996" spans="1:10" s="2" customFormat="1">
      <c r="A996" s="3"/>
      <c r="B996" s="3"/>
      <c r="C996" s="3"/>
      <c r="D996" s="3"/>
      <c r="J996" s="74"/>
    </row>
    <row r="997" spans="1:10" s="2" customFormat="1">
      <c r="A997" s="3"/>
      <c r="B997" s="3"/>
      <c r="C997" s="3"/>
      <c r="D997" s="3"/>
      <c r="J997" s="74"/>
    </row>
    <row r="998" spans="1:10" s="2" customFormat="1">
      <c r="A998" s="3"/>
      <c r="B998" s="3"/>
      <c r="C998" s="3"/>
      <c r="D998" s="3"/>
      <c r="J998" s="74"/>
    </row>
    <row r="999" spans="1:10" s="2" customFormat="1">
      <c r="A999" s="3"/>
      <c r="B999" s="3"/>
      <c r="C999" s="3"/>
      <c r="D999" s="3"/>
      <c r="J999" s="74"/>
    </row>
    <row r="1000" spans="1:10" s="2" customFormat="1">
      <c r="A1000" s="3"/>
      <c r="B1000" s="3"/>
      <c r="C1000" s="3"/>
      <c r="D1000" s="3"/>
      <c r="J1000" s="74"/>
    </row>
    <row r="1001" spans="1:10" s="2" customFormat="1">
      <c r="A1001" s="3"/>
      <c r="B1001" s="3"/>
      <c r="C1001" s="3"/>
      <c r="D1001" s="3"/>
      <c r="J1001" s="74"/>
    </row>
    <row r="1002" spans="1:10" s="2" customFormat="1">
      <c r="A1002" s="3"/>
      <c r="B1002" s="3"/>
      <c r="C1002" s="3"/>
      <c r="D1002" s="3"/>
      <c r="J1002" s="74"/>
    </row>
    <row r="1003" spans="1:10" s="2" customFormat="1">
      <c r="A1003" s="3"/>
      <c r="B1003" s="3"/>
      <c r="C1003" s="3"/>
      <c r="D1003" s="3"/>
      <c r="J1003" s="74"/>
    </row>
    <row r="1004" spans="1:10" s="2" customFormat="1">
      <c r="A1004" s="3"/>
      <c r="B1004" s="3"/>
      <c r="C1004" s="3"/>
      <c r="D1004" s="3"/>
      <c r="J1004" s="74"/>
    </row>
    <row r="1005" spans="1:10" s="2" customFormat="1">
      <c r="A1005" s="3"/>
      <c r="B1005" s="3"/>
      <c r="C1005" s="3"/>
      <c r="D1005" s="3"/>
      <c r="J1005" s="74"/>
    </row>
    <row r="1006" spans="1:10" s="2" customFormat="1">
      <c r="A1006" s="3"/>
      <c r="B1006" s="3"/>
      <c r="C1006" s="3"/>
      <c r="D1006" s="3"/>
      <c r="J1006" s="74"/>
    </row>
    <row r="1007" spans="1:10" s="2" customFormat="1">
      <c r="A1007" s="3"/>
      <c r="B1007" s="3"/>
      <c r="C1007" s="3"/>
      <c r="D1007" s="3"/>
      <c r="J1007" s="74"/>
    </row>
    <row r="1008" spans="1:10" s="2" customFormat="1">
      <c r="A1008" s="3"/>
      <c r="B1008" s="3"/>
      <c r="C1008" s="3"/>
      <c r="D1008" s="3"/>
      <c r="J1008" s="74"/>
    </row>
    <row r="1009" spans="1:10" s="2" customFormat="1">
      <c r="A1009" s="3"/>
      <c r="B1009" s="3"/>
      <c r="C1009" s="3"/>
      <c r="D1009" s="3"/>
      <c r="J1009" s="74"/>
    </row>
    <row r="1010" spans="1:10" s="2" customFormat="1">
      <c r="A1010" s="3"/>
      <c r="B1010" s="3"/>
      <c r="C1010" s="3"/>
      <c r="D1010" s="3"/>
      <c r="J1010" s="74"/>
    </row>
    <row r="1011" spans="1:10" s="2" customFormat="1">
      <c r="A1011" s="3"/>
      <c r="B1011" s="3"/>
      <c r="C1011" s="3"/>
      <c r="D1011" s="3"/>
      <c r="J1011" s="74"/>
    </row>
    <row r="1012" spans="1:10" s="2" customFormat="1">
      <c r="A1012" s="3"/>
      <c r="B1012" s="3"/>
      <c r="C1012" s="3"/>
      <c r="D1012" s="3"/>
      <c r="J1012" s="74"/>
    </row>
    <row r="1013" spans="1:10" s="2" customFormat="1">
      <c r="A1013" s="3"/>
      <c r="B1013" s="3"/>
      <c r="C1013" s="3"/>
      <c r="D1013" s="3"/>
      <c r="J1013" s="74"/>
    </row>
    <row r="1014" spans="1:10" s="2" customFormat="1">
      <c r="A1014" s="3"/>
      <c r="B1014" s="3"/>
      <c r="C1014" s="3"/>
      <c r="D1014" s="3"/>
      <c r="J1014" s="74"/>
    </row>
    <row r="1015" spans="1:10" s="2" customFormat="1">
      <c r="A1015" s="3"/>
      <c r="B1015" s="3"/>
      <c r="C1015" s="3"/>
      <c r="D1015" s="3"/>
      <c r="J1015" s="74"/>
    </row>
    <row r="1016" spans="1:10" s="2" customFormat="1">
      <c r="A1016" s="3"/>
      <c r="B1016" s="3"/>
      <c r="C1016" s="3"/>
      <c r="D1016" s="3"/>
      <c r="J1016" s="74"/>
    </row>
    <row r="1017" spans="1:10" s="2" customFormat="1">
      <c r="A1017" s="3"/>
      <c r="B1017" s="3"/>
      <c r="C1017" s="3"/>
      <c r="D1017" s="3"/>
      <c r="J1017" s="74"/>
    </row>
    <row r="1018" spans="1:10" s="2" customFormat="1">
      <c r="A1018" s="3"/>
      <c r="B1018" s="3"/>
      <c r="C1018" s="3"/>
      <c r="D1018" s="3"/>
      <c r="J1018" s="74"/>
    </row>
    <row r="1019" spans="1:10" s="2" customFormat="1">
      <c r="A1019" s="3"/>
      <c r="B1019" s="3"/>
      <c r="C1019" s="3"/>
      <c r="D1019" s="3"/>
      <c r="J1019" s="74"/>
    </row>
    <row r="1020" spans="1:10" s="2" customFormat="1">
      <c r="A1020" s="3"/>
      <c r="B1020" s="3"/>
      <c r="C1020" s="3"/>
      <c r="D1020" s="3"/>
      <c r="J1020" s="74"/>
    </row>
    <row r="1021" spans="1:10" s="2" customFormat="1">
      <c r="A1021" s="3"/>
      <c r="B1021" s="3"/>
      <c r="C1021" s="3"/>
      <c r="D1021" s="3"/>
      <c r="J1021" s="74"/>
    </row>
    <row r="1022" spans="1:10" s="2" customFormat="1">
      <c r="A1022" s="3"/>
      <c r="B1022" s="3"/>
      <c r="C1022" s="3"/>
      <c r="D1022" s="3"/>
      <c r="J1022" s="74"/>
    </row>
    <row r="1023" spans="1:10" s="2" customFormat="1">
      <c r="A1023" s="3"/>
      <c r="B1023" s="3"/>
      <c r="C1023" s="3"/>
      <c r="D1023" s="3"/>
      <c r="J1023" s="74"/>
    </row>
    <row r="1024" spans="1:10" s="2" customFormat="1">
      <c r="A1024" s="3"/>
      <c r="B1024" s="3"/>
      <c r="C1024" s="3"/>
      <c r="D1024" s="3"/>
      <c r="J1024" s="74"/>
    </row>
    <row r="1025" spans="1:10" s="2" customFormat="1">
      <c r="A1025" s="3"/>
      <c r="B1025" s="3"/>
      <c r="C1025" s="3"/>
      <c r="D1025" s="3"/>
      <c r="J1025" s="74"/>
    </row>
    <row r="1026" spans="1:10" s="2" customFormat="1">
      <c r="A1026" s="3"/>
      <c r="B1026" s="3"/>
      <c r="C1026" s="3"/>
      <c r="D1026" s="3"/>
      <c r="J1026" s="74"/>
    </row>
    <row r="1027" spans="1:10" s="2" customFormat="1">
      <c r="A1027" s="3"/>
      <c r="B1027" s="3"/>
      <c r="C1027" s="3"/>
      <c r="D1027" s="3"/>
      <c r="J1027" s="74"/>
    </row>
    <row r="1028" spans="1:10" s="2" customFormat="1">
      <c r="A1028" s="3"/>
      <c r="B1028" s="3"/>
      <c r="C1028" s="3"/>
      <c r="D1028" s="3"/>
      <c r="J1028" s="74"/>
    </row>
    <row r="1029" spans="1:10" s="2" customFormat="1">
      <c r="A1029" s="3"/>
      <c r="B1029" s="3"/>
      <c r="C1029" s="3"/>
      <c r="D1029" s="3"/>
      <c r="J1029" s="74"/>
    </row>
    <row r="1030" spans="1:10" s="2" customFormat="1">
      <c r="A1030" s="3"/>
      <c r="B1030" s="3"/>
      <c r="C1030" s="3"/>
      <c r="D1030" s="3"/>
      <c r="J1030" s="74"/>
    </row>
    <row r="1031" spans="1:10" s="2" customFormat="1">
      <c r="A1031" s="3"/>
      <c r="B1031" s="3"/>
      <c r="C1031" s="3"/>
      <c r="D1031" s="3"/>
      <c r="J1031" s="74"/>
    </row>
    <row r="1032" spans="1:10" s="2" customFormat="1">
      <c r="A1032" s="3"/>
      <c r="B1032" s="3"/>
      <c r="C1032" s="3"/>
      <c r="D1032" s="3"/>
      <c r="J1032" s="74"/>
    </row>
    <row r="1033" spans="1:10" s="2" customFormat="1">
      <c r="A1033" s="3"/>
      <c r="B1033" s="3"/>
      <c r="C1033" s="3"/>
      <c r="D1033" s="3"/>
      <c r="J1033" s="74"/>
    </row>
    <row r="1034" spans="1:10" s="2" customFormat="1">
      <c r="A1034" s="3"/>
      <c r="B1034" s="3"/>
      <c r="C1034" s="3"/>
      <c r="D1034" s="3"/>
      <c r="J1034" s="74"/>
    </row>
    <row r="1035" spans="1:10" s="2" customFormat="1">
      <c r="A1035" s="3"/>
      <c r="B1035" s="3"/>
      <c r="C1035" s="3"/>
      <c r="D1035" s="3"/>
      <c r="J1035" s="74"/>
    </row>
    <row r="1036" spans="1:10" s="2" customFormat="1">
      <c r="A1036" s="3"/>
      <c r="B1036" s="3"/>
      <c r="C1036" s="3"/>
      <c r="D1036" s="3"/>
      <c r="J1036" s="74"/>
    </row>
    <row r="1037" spans="1:10" s="2" customFormat="1">
      <c r="A1037" s="3"/>
      <c r="B1037" s="3"/>
      <c r="C1037" s="3"/>
      <c r="D1037" s="3"/>
      <c r="J1037" s="74"/>
    </row>
    <row r="1038" spans="1:10" s="2" customFormat="1">
      <c r="A1038" s="3"/>
      <c r="B1038" s="3"/>
      <c r="C1038" s="3"/>
      <c r="D1038" s="3"/>
      <c r="J1038" s="74"/>
    </row>
    <row r="1039" spans="1:10" s="2" customFormat="1">
      <c r="A1039" s="3"/>
      <c r="B1039" s="3"/>
      <c r="C1039" s="3"/>
      <c r="D1039" s="3"/>
      <c r="J1039" s="74"/>
    </row>
    <row r="1040" spans="1:10" s="2" customFormat="1">
      <c r="A1040" s="3"/>
      <c r="B1040" s="3"/>
      <c r="C1040" s="3"/>
      <c r="D1040" s="3"/>
      <c r="J1040" s="74"/>
    </row>
    <row r="1041" spans="1:10" s="2" customFormat="1">
      <c r="A1041" s="3"/>
      <c r="B1041" s="3"/>
      <c r="C1041" s="3"/>
      <c r="D1041" s="3"/>
      <c r="J1041" s="74"/>
    </row>
    <row r="1042" spans="1:10" s="2" customFormat="1">
      <c r="A1042" s="3"/>
      <c r="B1042" s="3"/>
      <c r="C1042" s="3"/>
      <c r="D1042" s="3"/>
      <c r="J1042" s="74"/>
    </row>
    <row r="1043" spans="1:10" s="2" customFormat="1">
      <c r="A1043" s="3"/>
      <c r="B1043" s="3"/>
      <c r="C1043" s="3"/>
      <c r="D1043" s="3"/>
      <c r="J1043" s="74"/>
    </row>
    <row r="1044" spans="1:10" s="2" customFormat="1">
      <c r="A1044" s="3"/>
      <c r="B1044" s="3"/>
      <c r="C1044" s="3"/>
      <c r="D1044" s="3"/>
      <c r="J1044" s="74"/>
    </row>
    <row r="1045" spans="1:10" s="2" customFormat="1">
      <c r="A1045" s="3"/>
      <c r="B1045" s="3"/>
      <c r="C1045" s="3"/>
      <c r="D1045" s="3"/>
      <c r="J1045" s="74"/>
    </row>
    <row r="1046" spans="1:10" s="2" customFormat="1">
      <c r="A1046" s="3"/>
      <c r="B1046" s="3"/>
      <c r="C1046" s="3"/>
      <c r="D1046" s="3"/>
      <c r="J1046" s="74"/>
    </row>
    <row r="1047" spans="1:10" s="2" customFormat="1">
      <c r="A1047" s="3"/>
      <c r="B1047" s="3"/>
      <c r="C1047" s="3"/>
      <c r="D1047" s="3"/>
      <c r="J1047" s="74"/>
    </row>
    <row r="1048" spans="1:10" s="2" customFormat="1">
      <c r="A1048" s="3"/>
      <c r="B1048" s="3"/>
      <c r="C1048" s="3"/>
      <c r="D1048" s="3"/>
      <c r="J1048" s="74"/>
    </row>
    <row r="1049" spans="1:10" s="2" customFormat="1">
      <c r="A1049" s="3"/>
      <c r="B1049" s="3"/>
      <c r="C1049" s="3"/>
      <c r="D1049" s="3"/>
      <c r="J1049" s="74"/>
    </row>
    <row r="1050" spans="1:10" s="2" customFormat="1">
      <c r="A1050" s="3"/>
      <c r="B1050" s="3"/>
      <c r="C1050" s="3"/>
      <c r="D1050" s="3"/>
      <c r="J1050" s="74"/>
    </row>
    <row r="1051" spans="1:10" s="2" customFormat="1">
      <c r="A1051" s="3"/>
      <c r="B1051" s="3"/>
      <c r="C1051" s="3"/>
      <c r="D1051" s="3"/>
      <c r="J1051" s="74"/>
    </row>
    <row r="1052" spans="1:10" s="2" customFormat="1">
      <c r="A1052" s="3"/>
      <c r="B1052" s="3"/>
      <c r="C1052" s="3"/>
      <c r="D1052" s="3"/>
      <c r="J1052" s="74"/>
    </row>
    <row r="1053" spans="1:10" s="2" customFormat="1">
      <c r="A1053" s="3"/>
      <c r="B1053" s="3"/>
      <c r="C1053" s="3"/>
      <c r="D1053" s="3"/>
      <c r="J1053" s="74"/>
    </row>
    <row r="1054" spans="1:10" s="2" customFormat="1">
      <c r="A1054" s="3"/>
      <c r="B1054" s="3"/>
      <c r="C1054" s="3"/>
      <c r="D1054" s="3"/>
      <c r="J1054" s="74"/>
    </row>
    <row r="1055" spans="1:10" s="2" customFormat="1">
      <c r="A1055" s="3"/>
      <c r="B1055" s="3"/>
      <c r="C1055" s="3"/>
      <c r="D1055" s="3"/>
      <c r="J1055" s="74"/>
    </row>
    <row r="1056" spans="1:10" s="2" customFormat="1">
      <c r="A1056" s="3"/>
      <c r="B1056" s="3"/>
      <c r="C1056" s="3"/>
      <c r="D1056" s="3"/>
      <c r="J1056" s="74"/>
    </row>
    <row r="1057" spans="1:10" s="2" customFormat="1">
      <c r="A1057" s="3"/>
      <c r="B1057" s="3"/>
      <c r="C1057" s="3"/>
      <c r="D1057" s="3"/>
      <c r="J1057" s="74"/>
    </row>
    <row r="1058" spans="1:10" s="2" customFormat="1">
      <c r="A1058" s="3"/>
      <c r="B1058" s="3"/>
      <c r="C1058" s="3"/>
      <c r="D1058" s="3"/>
      <c r="J1058" s="74"/>
    </row>
    <row r="1059" spans="1:10" s="2" customFormat="1">
      <c r="A1059" s="3"/>
      <c r="B1059" s="3"/>
      <c r="C1059" s="3"/>
      <c r="D1059" s="3"/>
      <c r="J1059" s="74"/>
    </row>
    <row r="1060" spans="1:10" s="2" customFormat="1">
      <c r="A1060" s="3"/>
      <c r="B1060" s="3"/>
      <c r="C1060" s="3"/>
      <c r="D1060" s="3"/>
      <c r="J1060" s="74"/>
    </row>
    <row r="1061" spans="1:10" s="2" customFormat="1">
      <c r="A1061" s="3"/>
      <c r="B1061" s="3"/>
      <c r="C1061" s="3"/>
      <c r="D1061" s="3"/>
      <c r="J1061" s="74"/>
    </row>
    <row r="1062" spans="1:10" s="2" customFormat="1">
      <c r="A1062" s="3"/>
      <c r="B1062" s="3"/>
      <c r="C1062" s="3"/>
      <c r="D1062" s="3"/>
      <c r="J1062" s="74"/>
    </row>
    <row r="1063" spans="1:10" s="2" customFormat="1">
      <c r="A1063" s="3"/>
      <c r="B1063" s="3"/>
      <c r="C1063" s="3"/>
      <c r="D1063" s="3"/>
      <c r="J1063" s="74"/>
    </row>
    <row r="1064" spans="1:10" s="2" customFormat="1">
      <c r="A1064" s="3"/>
      <c r="B1064" s="3"/>
      <c r="C1064" s="3"/>
      <c r="D1064" s="3"/>
      <c r="J1064" s="74"/>
    </row>
    <row r="1065" spans="1:10" s="2" customFormat="1">
      <c r="A1065" s="3"/>
      <c r="B1065" s="3"/>
      <c r="C1065" s="3"/>
      <c r="D1065" s="3"/>
      <c r="J1065" s="74"/>
    </row>
    <row r="1066" spans="1:10" s="2" customFormat="1">
      <c r="A1066" s="3"/>
      <c r="B1066" s="3"/>
      <c r="C1066" s="3"/>
      <c r="D1066" s="3"/>
      <c r="J1066" s="74"/>
    </row>
    <row r="1067" spans="1:10" s="2" customFormat="1">
      <c r="A1067" s="3"/>
      <c r="B1067" s="3"/>
      <c r="C1067" s="3"/>
      <c r="D1067" s="3"/>
      <c r="J1067" s="74"/>
    </row>
    <row r="1068" spans="1:10" s="2" customFormat="1">
      <c r="A1068" s="3"/>
      <c r="B1068" s="3"/>
      <c r="C1068" s="3"/>
      <c r="D1068" s="3"/>
      <c r="J1068" s="74"/>
    </row>
    <row r="1069" spans="1:10" s="2" customFormat="1">
      <c r="A1069" s="3"/>
      <c r="B1069" s="3"/>
      <c r="C1069" s="3"/>
      <c r="D1069" s="3"/>
      <c r="J1069" s="74"/>
    </row>
    <row r="1070" spans="1:10" s="2" customFormat="1">
      <c r="A1070" s="3"/>
      <c r="B1070" s="3"/>
      <c r="C1070" s="3"/>
      <c r="D1070" s="3"/>
      <c r="J1070" s="74"/>
    </row>
    <row r="1071" spans="1:10" s="2" customFormat="1">
      <c r="A1071" s="3"/>
      <c r="B1071" s="3"/>
      <c r="C1071" s="3"/>
      <c r="D1071" s="3"/>
      <c r="J1071" s="74"/>
    </row>
    <row r="1072" spans="1:10" s="2" customFormat="1">
      <c r="A1072" s="3"/>
      <c r="B1072" s="3"/>
      <c r="C1072" s="3"/>
      <c r="D1072" s="3"/>
      <c r="J1072" s="74"/>
    </row>
    <row r="1073" spans="1:10" s="2" customFormat="1">
      <c r="A1073" s="3"/>
      <c r="B1073" s="3"/>
      <c r="C1073" s="3"/>
      <c r="D1073" s="3"/>
      <c r="J1073" s="74"/>
    </row>
    <row r="1074" spans="1:10" s="2" customFormat="1">
      <c r="A1074" s="3"/>
      <c r="B1074" s="3"/>
      <c r="C1074" s="3"/>
      <c r="D1074" s="3"/>
      <c r="J1074" s="74"/>
    </row>
    <row r="1075" spans="1:10" s="2" customFormat="1">
      <c r="A1075" s="3"/>
      <c r="B1075" s="3"/>
      <c r="C1075" s="3"/>
      <c r="D1075" s="3"/>
      <c r="J1075" s="74"/>
    </row>
    <row r="1076" spans="1:10" s="2" customFormat="1">
      <c r="A1076" s="3"/>
      <c r="B1076" s="3"/>
      <c r="C1076" s="3"/>
      <c r="D1076" s="3"/>
      <c r="J1076" s="74"/>
    </row>
    <row r="1077" spans="1:10" s="2" customFormat="1">
      <c r="A1077" s="3"/>
      <c r="B1077" s="3"/>
      <c r="C1077" s="3"/>
      <c r="D1077" s="3"/>
      <c r="J1077" s="74"/>
    </row>
    <row r="1078" spans="1:10" s="2" customFormat="1">
      <c r="A1078" s="3"/>
      <c r="B1078" s="3"/>
      <c r="C1078" s="3"/>
      <c r="D1078" s="3"/>
      <c r="J1078" s="74"/>
    </row>
    <row r="1079" spans="1:10" s="2" customFormat="1">
      <c r="A1079" s="3"/>
      <c r="B1079" s="3"/>
      <c r="C1079" s="3"/>
      <c r="D1079" s="3"/>
      <c r="J1079" s="74"/>
    </row>
    <row r="1080" spans="1:10" s="2" customFormat="1">
      <c r="A1080" s="3"/>
      <c r="B1080" s="3"/>
      <c r="C1080" s="3"/>
      <c r="D1080" s="3"/>
      <c r="J1080" s="74"/>
    </row>
    <row r="1081" spans="1:10" s="2" customFormat="1">
      <c r="A1081" s="3"/>
      <c r="B1081" s="3"/>
      <c r="C1081" s="3"/>
      <c r="D1081" s="3"/>
      <c r="J1081" s="74"/>
    </row>
    <row r="1082" spans="1:10" s="2" customFormat="1">
      <c r="A1082" s="3"/>
      <c r="B1082" s="3"/>
      <c r="C1082" s="3"/>
      <c r="D1082" s="3"/>
      <c r="J1082" s="74"/>
    </row>
    <row r="1083" spans="1:10" s="2" customFormat="1">
      <c r="A1083" s="3"/>
      <c r="B1083" s="3"/>
      <c r="C1083" s="3"/>
      <c r="D1083" s="3"/>
      <c r="J1083" s="74"/>
    </row>
    <row r="1084" spans="1:10" s="2" customFormat="1">
      <c r="A1084" s="3"/>
      <c r="B1084" s="3"/>
      <c r="C1084" s="3"/>
      <c r="D1084" s="3"/>
      <c r="J1084" s="74"/>
    </row>
    <row r="1085" spans="1:10" s="2" customFormat="1">
      <c r="A1085" s="3"/>
      <c r="B1085" s="3"/>
      <c r="C1085" s="3"/>
      <c r="D1085" s="3"/>
      <c r="J1085" s="74"/>
    </row>
    <row r="1086" spans="1:10" s="2" customFormat="1">
      <c r="A1086" s="3"/>
      <c r="B1086" s="3"/>
      <c r="C1086" s="3"/>
      <c r="D1086" s="3"/>
      <c r="J1086" s="74"/>
    </row>
    <row r="1087" spans="1:10" s="2" customFormat="1">
      <c r="A1087" s="3"/>
      <c r="B1087" s="3"/>
      <c r="C1087" s="3"/>
      <c r="D1087" s="3"/>
      <c r="J1087" s="74"/>
    </row>
    <row r="1088" spans="1:10" s="2" customFormat="1">
      <c r="A1088" s="3"/>
      <c r="B1088" s="3"/>
      <c r="C1088" s="3"/>
      <c r="D1088" s="3"/>
      <c r="J1088" s="74"/>
    </row>
    <row r="1089" spans="1:10" s="2" customFormat="1">
      <c r="A1089" s="3"/>
      <c r="B1089" s="3"/>
      <c r="C1089" s="3"/>
      <c r="D1089" s="3"/>
      <c r="J1089" s="74"/>
    </row>
    <row r="1090" spans="1:10" s="2" customFormat="1">
      <c r="A1090" s="3"/>
      <c r="B1090" s="3"/>
      <c r="C1090" s="3"/>
      <c r="D1090" s="3"/>
      <c r="J1090" s="74"/>
    </row>
    <row r="1091" spans="1:10" s="2" customFormat="1">
      <c r="A1091" s="3"/>
      <c r="B1091" s="3"/>
      <c r="C1091" s="3"/>
      <c r="D1091" s="3"/>
      <c r="J1091" s="74"/>
    </row>
    <row r="1092" spans="1:10" s="2" customFormat="1">
      <c r="A1092" s="3"/>
      <c r="B1092" s="3"/>
      <c r="C1092" s="3"/>
      <c r="D1092" s="3"/>
      <c r="J1092" s="74"/>
    </row>
    <row r="1093" spans="1:10" s="2" customFormat="1">
      <c r="A1093" s="3"/>
      <c r="B1093" s="3"/>
      <c r="C1093" s="3"/>
      <c r="D1093" s="3"/>
      <c r="J1093" s="74"/>
    </row>
    <row r="1094" spans="1:10" s="2" customFormat="1">
      <c r="A1094" s="3"/>
      <c r="B1094" s="3"/>
      <c r="C1094" s="3"/>
      <c r="D1094" s="3"/>
      <c r="J1094" s="74"/>
    </row>
    <row r="1095" spans="1:10" s="2" customFormat="1">
      <c r="A1095" s="3"/>
      <c r="B1095" s="3"/>
      <c r="C1095" s="3"/>
      <c r="D1095" s="3"/>
      <c r="J1095" s="74"/>
    </row>
    <row r="1096" spans="1:10" s="2" customFormat="1">
      <c r="A1096" s="3"/>
      <c r="B1096" s="3"/>
      <c r="C1096" s="3"/>
      <c r="D1096" s="3"/>
      <c r="J1096" s="74"/>
    </row>
    <row r="1097" spans="1:10" s="2" customFormat="1">
      <c r="A1097" s="3"/>
      <c r="B1097" s="3"/>
      <c r="C1097" s="3"/>
      <c r="D1097" s="3"/>
      <c r="J1097" s="74"/>
    </row>
    <row r="1098" spans="1:10" s="2" customFormat="1">
      <c r="A1098" s="3"/>
      <c r="B1098" s="3"/>
      <c r="C1098" s="3"/>
      <c r="D1098" s="3"/>
      <c r="J1098" s="74"/>
    </row>
    <row r="1099" spans="1:10" s="2" customFormat="1">
      <c r="A1099" s="3"/>
      <c r="B1099" s="3"/>
      <c r="C1099" s="3"/>
      <c r="D1099" s="3"/>
      <c r="J1099" s="74"/>
    </row>
    <row r="1100" spans="1:10" s="2" customFormat="1">
      <c r="A1100" s="3"/>
      <c r="B1100" s="3"/>
      <c r="C1100" s="3"/>
      <c r="D1100" s="3"/>
      <c r="J1100" s="74"/>
    </row>
    <row r="1101" spans="1:10" s="2" customFormat="1">
      <c r="A1101" s="3"/>
      <c r="B1101" s="3"/>
      <c r="C1101" s="3"/>
      <c r="D1101" s="3"/>
      <c r="J1101" s="74"/>
    </row>
    <row r="1102" spans="1:10" s="2" customFormat="1">
      <c r="A1102" s="3"/>
      <c r="B1102" s="3"/>
      <c r="C1102" s="3"/>
      <c r="D1102" s="3"/>
      <c r="J1102" s="74"/>
    </row>
    <row r="1103" spans="1:10" s="2" customFormat="1">
      <c r="A1103" s="3"/>
      <c r="B1103" s="3"/>
      <c r="C1103" s="3"/>
      <c r="D1103" s="3"/>
      <c r="J1103" s="74"/>
    </row>
    <row r="1104" spans="1:10" s="2" customFormat="1">
      <c r="A1104" s="3"/>
      <c r="B1104" s="3"/>
      <c r="C1104" s="3"/>
      <c r="D1104" s="3"/>
      <c r="J1104" s="74"/>
    </row>
    <row r="1105" spans="1:10" s="2" customFormat="1">
      <c r="A1105" s="3"/>
      <c r="B1105" s="3"/>
      <c r="C1105" s="3"/>
      <c r="D1105" s="3"/>
      <c r="J1105" s="74"/>
    </row>
    <row r="1106" spans="1:10" s="2" customFormat="1">
      <c r="A1106" s="3"/>
      <c r="B1106" s="3"/>
      <c r="C1106" s="3"/>
      <c r="D1106" s="3"/>
      <c r="J1106" s="74"/>
    </row>
    <row r="1107" spans="1:10" s="2" customFormat="1">
      <c r="A1107" s="3"/>
      <c r="B1107" s="3"/>
      <c r="C1107" s="3"/>
      <c r="D1107" s="3"/>
      <c r="J1107" s="74"/>
    </row>
    <row r="1108" spans="1:10" s="2" customFormat="1">
      <c r="A1108" s="3"/>
      <c r="B1108" s="3"/>
      <c r="C1108" s="3"/>
      <c r="D1108" s="3"/>
      <c r="J1108" s="74"/>
    </row>
    <row r="1109" spans="1:10" s="2" customFormat="1">
      <c r="A1109" s="3"/>
      <c r="B1109" s="3"/>
      <c r="C1109" s="3"/>
      <c r="D1109" s="3"/>
      <c r="J1109" s="74"/>
    </row>
    <row r="1110" spans="1:10" s="2" customFormat="1">
      <c r="A1110" s="3"/>
      <c r="B1110" s="3"/>
      <c r="C1110" s="3"/>
      <c r="D1110" s="3"/>
      <c r="J1110" s="74"/>
    </row>
    <row r="1111" spans="1:10" s="2" customFormat="1">
      <c r="A1111" s="3"/>
      <c r="B1111" s="3"/>
      <c r="C1111" s="3"/>
      <c r="D1111" s="3"/>
      <c r="J1111" s="74"/>
    </row>
    <row r="1112" spans="1:10" s="2" customFormat="1">
      <c r="A1112" s="3"/>
      <c r="B1112" s="3"/>
      <c r="C1112" s="3"/>
      <c r="D1112" s="3"/>
      <c r="J1112" s="74"/>
    </row>
    <row r="1113" spans="1:10" s="2" customFormat="1">
      <c r="A1113" s="3"/>
      <c r="B1113" s="3"/>
      <c r="C1113" s="3"/>
      <c r="D1113" s="3"/>
      <c r="J1113" s="74"/>
    </row>
    <row r="1114" spans="1:10" s="2" customFormat="1">
      <c r="A1114" s="3"/>
      <c r="B1114" s="3"/>
      <c r="C1114" s="3"/>
      <c r="D1114" s="3"/>
      <c r="J1114" s="74"/>
    </row>
    <row r="1115" spans="1:10" s="2" customFormat="1">
      <c r="A1115" s="3"/>
      <c r="B1115" s="3"/>
      <c r="C1115" s="3"/>
      <c r="D1115" s="3"/>
      <c r="J1115" s="74"/>
    </row>
    <row r="1116" spans="1:10" s="2" customFormat="1">
      <c r="A1116" s="3"/>
      <c r="B1116" s="3"/>
      <c r="C1116" s="3"/>
      <c r="D1116" s="3"/>
      <c r="J1116" s="74"/>
    </row>
    <row r="1117" spans="1:10" s="2" customFormat="1">
      <c r="A1117" s="3"/>
      <c r="B1117" s="3"/>
      <c r="C1117" s="3"/>
      <c r="D1117" s="3"/>
      <c r="J1117" s="74"/>
    </row>
    <row r="1118" spans="1:10" s="2" customFormat="1">
      <c r="A1118" s="3"/>
      <c r="B1118" s="3"/>
      <c r="C1118" s="3"/>
      <c r="D1118" s="3"/>
      <c r="J1118" s="74"/>
    </row>
    <row r="1119" spans="1:10" s="2" customFormat="1">
      <c r="A1119" s="3"/>
      <c r="B1119" s="3"/>
      <c r="C1119" s="3"/>
      <c r="D1119" s="3"/>
      <c r="J1119" s="74"/>
    </row>
    <row r="1120" spans="1:10" s="2" customFormat="1">
      <c r="A1120" s="3"/>
      <c r="B1120" s="3"/>
      <c r="C1120" s="3"/>
      <c r="D1120" s="3"/>
      <c r="J1120" s="74"/>
    </row>
    <row r="1121" spans="1:10" s="2" customFormat="1">
      <c r="A1121" s="3"/>
      <c r="B1121" s="3"/>
      <c r="C1121" s="3"/>
      <c r="D1121" s="3"/>
      <c r="J1121" s="74"/>
    </row>
    <row r="1122" spans="1:10" s="2" customFormat="1">
      <c r="A1122" s="3"/>
      <c r="B1122" s="3"/>
      <c r="C1122" s="3"/>
      <c r="D1122" s="3"/>
      <c r="J1122" s="74"/>
    </row>
    <row r="1123" spans="1:10" s="2" customFormat="1">
      <c r="A1123" s="3"/>
      <c r="B1123" s="3"/>
      <c r="C1123" s="3"/>
      <c r="D1123" s="3"/>
      <c r="J1123" s="74"/>
    </row>
    <row r="1124" spans="1:10" s="2" customFormat="1">
      <c r="A1124" s="3"/>
      <c r="B1124" s="3"/>
      <c r="C1124" s="3"/>
      <c r="D1124" s="3"/>
      <c r="J1124" s="74"/>
    </row>
    <row r="1125" spans="1:10" s="2" customFormat="1">
      <c r="A1125" s="3"/>
      <c r="B1125" s="3"/>
      <c r="C1125" s="3"/>
      <c r="D1125" s="3"/>
      <c r="J1125" s="74"/>
    </row>
    <row r="1126" spans="1:10" s="2" customFormat="1">
      <c r="A1126" s="3"/>
      <c r="B1126" s="3"/>
      <c r="C1126" s="3"/>
      <c r="D1126" s="3"/>
      <c r="J1126" s="74"/>
    </row>
    <row r="1127" spans="1:10" s="2" customFormat="1">
      <c r="A1127" s="3"/>
      <c r="B1127" s="3"/>
      <c r="C1127" s="3"/>
      <c r="D1127" s="3"/>
      <c r="J1127" s="74"/>
    </row>
    <row r="1128" spans="1:10" s="2" customFormat="1">
      <c r="A1128" s="3"/>
      <c r="B1128" s="3"/>
      <c r="C1128" s="3"/>
      <c r="D1128" s="3"/>
      <c r="J1128" s="74"/>
    </row>
    <row r="1129" spans="1:10" s="2" customFormat="1">
      <c r="A1129" s="3"/>
      <c r="B1129" s="3"/>
      <c r="C1129" s="3"/>
      <c r="D1129" s="3"/>
      <c r="J1129" s="74"/>
    </row>
    <row r="1130" spans="1:10" s="2" customFormat="1">
      <c r="A1130" s="3"/>
      <c r="B1130" s="3"/>
      <c r="C1130" s="3"/>
      <c r="D1130" s="3"/>
      <c r="J1130" s="74"/>
    </row>
    <row r="1131" spans="1:10" s="2" customFormat="1">
      <c r="A1131" s="3"/>
      <c r="B1131" s="3"/>
      <c r="C1131" s="3"/>
      <c r="D1131" s="3"/>
      <c r="J1131" s="74"/>
    </row>
    <row r="1132" spans="1:10" s="2" customFormat="1">
      <c r="A1132" s="3"/>
      <c r="B1132" s="3"/>
      <c r="C1132" s="3"/>
      <c r="D1132" s="3"/>
      <c r="J1132" s="74"/>
    </row>
    <row r="1133" spans="1:10" s="2" customFormat="1">
      <c r="A1133" s="3"/>
      <c r="B1133" s="3"/>
      <c r="C1133" s="3"/>
      <c r="D1133" s="3"/>
      <c r="J1133" s="74"/>
    </row>
    <row r="1134" spans="1:10" s="2" customFormat="1">
      <c r="A1134" s="3"/>
      <c r="B1134" s="3"/>
      <c r="C1134" s="3"/>
      <c r="D1134" s="3"/>
      <c r="J1134" s="74"/>
    </row>
    <row r="1135" spans="1:10" s="2" customFormat="1">
      <c r="A1135" s="3"/>
      <c r="B1135" s="3"/>
      <c r="C1135" s="3"/>
      <c r="D1135" s="3"/>
      <c r="J1135" s="74"/>
    </row>
    <row r="1136" spans="1:10" s="2" customFormat="1">
      <c r="A1136" s="3"/>
      <c r="B1136" s="3"/>
      <c r="C1136" s="3"/>
      <c r="D1136" s="3"/>
      <c r="J1136" s="74"/>
    </row>
    <row r="1137" spans="1:10" s="2" customFormat="1">
      <c r="A1137" s="3"/>
      <c r="B1137" s="3"/>
      <c r="C1137" s="3"/>
      <c r="D1137" s="3"/>
      <c r="J1137" s="74"/>
    </row>
    <row r="1138" spans="1:10" s="2" customFormat="1">
      <c r="A1138" s="3"/>
      <c r="B1138" s="3"/>
      <c r="C1138" s="3"/>
      <c r="D1138" s="3"/>
      <c r="J1138" s="74"/>
    </row>
    <row r="1139" spans="1:10" s="2" customFormat="1">
      <c r="A1139" s="3"/>
      <c r="B1139" s="3"/>
      <c r="C1139" s="3"/>
      <c r="D1139" s="3"/>
      <c r="J1139" s="74"/>
    </row>
    <row r="1140" spans="1:10" s="2" customFormat="1">
      <c r="A1140" s="3"/>
      <c r="B1140" s="3"/>
      <c r="C1140" s="3"/>
      <c r="D1140" s="3"/>
      <c r="J1140" s="74"/>
    </row>
    <row r="1141" spans="1:10" s="2" customFormat="1">
      <c r="A1141" s="3"/>
      <c r="B1141" s="3"/>
      <c r="C1141" s="3"/>
      <c r="D1141" s="3"/>
      <c r="J1141" s="74"/>
    </row>
    <row r="1142" spans="1:10" s="2" customFormat="1">
      <c r="A1142" s="3"/>
      <c r="B1142" s="3"/>
      <c r="C1142" s="3"/>
      <c r="D1142" s="3"/>
      <c r="J1142" s="74"/>
    </row>
    <row r="1143" spans="1:10" s="2" customFormat="1">
      <c r="A1143" s="3"/>
      <c r="B1143" s="3"/>
      <c r="C1143" s="3"/>
      <c r="D1143" s="3"/>
      <c r="J1143" s="74"/>
    </row>
    <row r="1144" spans="1:10" s="2" customFormat="1">
      <c r="A1144" s="3"/>
      <c r="B1144" s="3"/>
      <c r="C1144" s="3"/>
      <c r="D1144" s="3"/>
      <c r="J1144" s="74"/>
    </row>
    <row r="1145" spans="1:10" s="2" customFormat="1">
      <c r="A1145" s="3"/>
      <c r="B1145" s="3"/>
      <c r="C1145" s="3"/>
      <c r="D1145" s="3"/>
      <c r="J1145" s="74"/>
    </row>
    <row r="1146" spans="1:10" s="2" customFormat="1">
      <c r="A1146" s="3"/>
      <c r="B1146" s="3"/>
      <c r="C1146" s="3"/>
      <c r="D1146" s="3"/>
      <c r="J1146" s="74"/>
    </row>
    <row r="1147" spans="1:10" s="2" customFormat="1">
      <c r="A1147" s="3"/>
      <c r="B1147" s="3"/>
      <c r="C1147" s="3"/>
      <c r="D1147" s="3"/>
      <c r="J1147" s="74"/>
    </row>
    <row r="1148" spans="1:10" s="2" customFormat="1">
      <c r="A1148" s="3"/>
      <c r="B1148" s="3"/>
      <c r="C1148" s="3"/>
      <c r="D1148" s="3"/>
      <c r="J1148" s="74"/>
    </row>
    <row r="1149" spans="1:10" s="2" customFormat="1">
      <c r="A1149" s="3"/>
      <c r="B1149" s="3"/>
      <c r="C1149" s="3"/>
      <c r="D1149" s="3"/>
      <c r="J1149" s="74"/>
    </row>
    <row r="1150" spans="1:10" s="2" customFormat="1">
      <c r="A1150" s="3"/>
      <c r="B1150" s="3"/>
      <c r="C1150" s="3"/>
      <c r="D1150" s="3"/>
      <c r="J1150" s="74"/>
    </row>
    <row r="1151" spans="1:10" s="2" customFormat="1">
      <c r="A1151" s="3"/>
      <c r="B1151" s="3"/>
      <c r="C1151" s="3"/>
      <c r="D1151" s="3"/>
      <c r="J1151" s="74"/>
    </row>
    <row r="1152" spans="1:10" s="2" customFormat="1">
      <c r="A1152" s="3"/>
      <c r="B1152" s="3"/>
      <c r="C1152" s="3"/>
      <c r="D1152" s="3"/>
      <c r="J1152" s="74"/>
    </row>
    <row r="1153" spans="1:10" s="2" customFormat="1">
      <c r="A1153" s="3"/>
      <c r="B1153" s="3"/>
      <c r="C1153" s="3"/>
      <c r="D1153" s="3"/>
      <c r="J1153" s="74"/>
    </row>
    <row r="1154" spans="1:10" s="2" customFormat="1">
      <c r="A1154" s="3"/>
      <c r="B1154" s="3"/>
      <c r="C1154" s="3"/>
      <c r="D1154" s="3"/>
      <c r="J1154" s="74"/>
    </row>
    <row r="1155" spans="1:10" s="2" customFormat="1">
      <c r="A1155" s="3"/>
      <c r="B1155" s="3"/>
      <c r="C1155" s="3"/>
      <c r="D1155" s="3"/>
      <c r="J1155" s="74"/>
    </row>
    <row r="1156" spans="1:10" s="2" customFormat="1">
      <c r="A1156" s="3"/>
      <c r="B1156" s="3"/>
      <c r="C1156" s="3"/>
      <c r="D1156" s="3"/>
      <c r="J1156" s="74"/>
    </row>
    <row r="1157" spans="1:10" s="2" customFormat="1">
      <c r="A1157" s="3"/>
      <c r="B1157" s="3"/>
      <c r="C1157" s="3"/>
      <c r="D1157" s="3"/>
      <c r="J1157" s="74"/>
    </row>
    <row r="1158" spans="1:10" s="2" customFormat="1">
      <c r="A1158" s="3"/>
      <c r="B1158" s="3"/>
      <c r="C1158" s="3"/>
      <c r="D1158" s="3"/>
      <c r="J1158" s="74"/>
    </row>
    <row r="1159" spans="1:10" s="2" customFormat="1">
      <c r="A1159" s="3"/>
      <c r="B1159" s="3"/>
      <c r="C1159" s="3"/>
      <c r="D1159" s="3"/>
      <c r="J1159" s="74"/>
    </row>
    <row r="1160" spans="1:10" s="2" customFormat="1">
      <c r="A1160" s="3"/>
      <c r="B1160" s="3"/>
      <c r="C1160" s="3"/>
      <c r="D1160" s="3"/>
      <c r="J1160" s="74"/>
    </row>
    <row r="1161" spans="1:10" s="2" customFormat="1">
      <c r="A1161" s="3"/>
      <c r="B1161" s="3"/>
      <c r="C1161" s="3"/>
      <c r="D1161" s="3"/>
      <c r="J1161" s="74"/>
    </row>
    <row r="1162" spans="1:10" s="2" customFormat="1">
      <c r="A1162" s="3"/>
      <c r="B1162" s="3"/>
      <c r="C1162" s="3"/>
      <c r="D1162" s="3"/>
      <c r="J1162" s="74"/>
    </row>
    <row r="1163" spans="1:10" s="2" customFormat="1">
      <c r="A1163" s="3"/>
      <c r="B1163" s="3"/>
      <c r="C1163" s="3"/>
      <c r="D1163" s="3"/>
      <c r="J1163" s="74"/>
    </row>
    <row r="1164" spans="1:10" s="2" customFormat="1">
      <c r="A1164" s="3"/>
      <c r="B1164" s="3"/>
      <c r="C1164" s="3"/>
      <c r="D1164" s="3"/>
      <c r="J1164" s="74"/>
    </row>
    <row r="1165" spans="1:10" s="2" customFormat="1">
      <c r="A1165" s="3"/>
      <c r="B1165" s="3"/>
      <c r="C1165" s="3"/>
      <c r="D1165" s="3"/>
      <c r="J1165" s="74"/>
    </row>
    <row r="1166" spans="1:10" s="2" customFormat="1">
      <c r="A1166" s="3"/>
      <c r="B1166" s="3"/>
      <c r="C1166" s="3"/>
      <c r="D1166" s="3"/>
      <c r="J1166" s="74"/>
    </row>
    <row r="1167" spans="1:10" s="2" customFormat="1">
      <c r="A1167" s="3"/>
      <c r="B1167" s="3"/>
      <c r="C1167" s="3"/>
      <c r="D1167" s="3"/>
      <c r="J1167" s="74"/>
    </row>
    <row r="1168" spans="1:10" s="2" customFormat="1">
      <c r="A1168" s="3"/>
      <c r="B1168" s="3"/>
      <c r="C1168" s="3"/>
      <c r="D1168" s="3"/>
      <c r="J1168" s="74"/>
    </row>
    <row r="1169" spans="1:10" s="2" customFormat="1">
      <c r="A1169" s="3"/>
      <c r="B1169" s="3"/>
      <c r="C1169" s="3"/>
      <c r="D1169" s="3"/>
      <c r="J1169" s="74"/>
    </row>
    <row r="1170" spans="1:10" s="2" customFormat="1">
      <c r="A1170" s="3"/>
      <c r="B1170" s="3"/>
      <c r="C1170" s="3"/>
      <c r="D1170" s="3"/>
      <c r="J1170" s="74"/>
    </row>
    <row r="1171" spans="1:10" s="2" customFormat="1">
      <c r="A1171" s="3"/>
      <c r="B1171" s="3"/>
      <c r="C1171" s="3"/>
      <c r="D1171" s="3"/>
      <c r="J1171" s="74"/>
    </row>
    <row r="1172" spans="1:10" s="2" customFormat="1">
      <c r="A1172" s="3"/>
      <c r="B1172" s="3"/>
      <c r="C1172" s="3"/>
      <c r="D1172" s="3"/>
      <c r="J1172" s="74"/>
    </row>
    <row r="1173" spans="1:10" s="2" customFormat="1">
      <c r="A1173" s="3"/>
      <c r="B1173" s="3"/>
      <c r="C1173" s="3"/>
      <c r="D1173" s="3"/>
      <c r="J1173" s="74"/>
    </row>
    <row r="1174" spans="1:10" s="2" customFormat="1">
      <c r="A1174" s="3"/>
      <c r="B1174" s="3"/>
      <c r="C1174" s="3"/>
      <c r="D1174" s="3"/>
      <c r="J1174" s="74"/>
    </row>
    <row r="1175" spans="1:10" s="2" customFormat="1">
      <c r="A1175" s="3"/>
      <c r="B1175" s="3"/>
      <c r="C1175" s="3"/>
      <c r="D1175" s="3"/>
      <c r="J1175" s="74"/>
    </row>
    <row r="1176" spans="1:10" s="2" customFormat="1">
      <c r="A1176" s="3"/>
      <c r="B1176" s="3"/>
      <c r="C1176" s="3"/>
      <c r="D1176" s="3"/>
      <c r="J1176" s="74"/>
    </row>
    <row r="1177" spans="1:10" s="2" customFormat="1">
      <c r="A1177" s="3"/>
      <c r="B1177" s="3"/>
      <c r="C1177" s="3"/>
      <c r="D1177" s="3"/>
      <c r="J1177" s="74"/>
    </row>
    <row r="1178" spans="1:10" s="2" customFormat="1">
      <c r="A1178" s="3"/>
      <c r="B1178" s="3"/>
      <c r="C1178" s="3"/>
      <c r="D1178" s="3"/>
      <c r="J1178" s="74"/>
    </row>
    <row r="1179" spans="1:10" s="2" customFormat="1">
      <c r="A1179" s="3"/>
      <c r="B1179" s="3"/>
      <c r="C1179" s="3"/>
      <c r="D1179" s="3"/>
      <c r="J1179" s="74"/>
    </row>
    <row r="1180" spans="1:10" s="2" customFormat="1">
      <c r="A1180" s="3"/>
      <c r="B1180" s="3"/>
      <c r="C1180" s="3"/>
      <c r="D1180" s="3"/>
      <c r="J1180" s="74"/>
    </row>
    <row r="1181" spans="1:10" s="2" customFormat="1">
      <c r="A1181" s="3"/>
      <c r="B1181" s="3"/>
      <c r="C1181" s="3"/>
      <c r="D1181" s="3"/>
      <c r="J1181" s="74"/>
    </row>
    <row r="1182" spans="1:10" s="2" customFormat="1">
      <c r="A1182" s="3"/>
      <c r="B1182" s="3"/>
      <c r="C1182" s="3"/>
      <c r="D1182" s="3"/>
      <c r="J1182" s="74"/>
    </row>
    <row r="1183" spans="1:10" s="2" customFormat="1">
      <c r="A1183" s="3"/>
      <c r="B1183" s="3"/>
      <c r="C1183" s="3"/>
      <c r="D1183" s="3"/>
      <c r="J1183" s="74"/>
    </row>
    <row r="1184" spans="1:10" s="2" customFormat="1">
      <c r="A1184" s="3"/>
      <c r="B1184" s="3"/>
      <c r="C1184" s="3"/>
      <c r="D1184" s="3"/>
      <c r="J1184" s="74"/>
    </row>
    <row r="1185" spans="1:10" s="2" customFormat="1">
      <c r="A1185" s="3"/>
      <c r="B1185" s="3"/>
      <c r="C1185" s="3"/>
      <c r="D1185" s="3"/>
      <c r="J1185" s="74"/>
    </row>
    <row r="1186" spans="1:10" s="2" customFormat="1">
      <c r="A1186" s="3"/>
      <c r="B1186" s="3"/>
      <c r="C1186" s="3"/>
      <c r="D1186" s="3"/>
      <c r="J1186" s="74"/>
    </row>
    <row r="1187" spans="1:10" s="2" customFormat="1">
      <c r="A1187" s="3"/>
      <c r="B1187" s="3"/>
      <c r="C1187" s="3"/>
      <c r="D1187" s="3"/>
      <c r="J1187" s="74"/>
    </row>
    <row r="1188" spans="1:10" s="2" customFormat="1">
      <c r="A1188" s="3"/>
      <c r="B1188" s="3"/>
      <c r="C1188" s="3"/>
      <c r="D1188" s="3"/>
      <c r="J1188" s="74"/>
    </row>
    <row r="1189" spans="1:10" s="2" customFormat="1">
      <c r="A1189" s="3"/>
      <c r="B1189" s="3"/>
      <c r="C1189" s="3"/>
      <c r="D1189" s="3"/>
      <c r="J1189" s="74"/>
    </row>
    <row r="1190" spans="1:10" s="2" customFormat="1">
      <c r="A1190" s="3"/>
      <c r="B1190" s="3"/>
      <c r="C1190" s="3"/>
      <c r="D1190" s="3"/>
      <c r="J1190" s="74"/>
    </row>
    <row r="1191" spans="1:10" s="2" customFormat="1">
      <c r="A1191" s="3"/>
      <c r="B1191" s="3"/>
      <c r="C1191" s="3"/>
      <c r="D1191" s="3"/>
      <c r="J1191" s="74"/>
    </row>
    <row r="1192" spans="1:10" s="2" customFormat="1">
      <c r="A1192" s="3"/>
      <c r="B1192" s="3"/>
      <c r="C1192" s="3"/>
      <c r="D1192" s="3"/>
      <c r="J1192" s="74"/>
    </row>
    <row r="1193" spans="1:10" s="2" customFormat="1">
      <c r="A1193" s="3"/>
      <c r="B1193" s="3"/>
      <c r="C1193" s="3"/>
      <c r="D1193" s="3"/>
      <c r="J1193" s="74"/>
    </row>
    <row r="1194" spans="1:10" s="2" customFormat="1">
      <c r="A1194" s="3"/>
      <c r="B1194" s="3"/>
      <c r="C1194" s="3"/>
      <c r="D1194" s="3"/>
      <c r="J1194" s="74"/>
    </row>
    <row r="1195" spans="1:10" s="2" customFormat="1">
      <c r="A1195" s="3"/>
      <c r="B1195" s="3"/>
      <c r="C1195" s="3"/>
      <c r="D1195" s="3"/>
      <c r="J1195" s="74"/>
    </row>
    <row r="1196" spans="1:10" s="2" customFormat="1">
      <c r="A1196" s="3"/>
      <c r="B1196" s="3"/>
      <c r="C1196" s="3"/>
      <c r="D1196" s="3"/>
      <c r="J1196" s="74"/>
    </row>
    <row r="1197" spans="1:10" s="2" customFormat="1">
      <c r="A1197" s="3"/>
      <c r="B1197" s="3"/>
      <c r="C1197" s="3"/>
      <c r="D1197" s="3"/>
      <c r="J1197" s="74"/>
    </row>
    <row r="1198" spans="1:10" s="2" customFormat="1">
      <c r="A1198" s="3"/>
      <c r="B1198" s="3"/>
      <c r="C1198" s="3"/>
      <c r="D1198" s="3"/>
      <c r="J1198" s="74"/>
    </row>
    <row r="1199" spans="1:10" s="2" customFormat="1">
      <c r="A1199" s="3"/>
      <c r="B1199" s="3"/>
      <c r="C1199" s="3"/>
      <c r="D1199" s="3"/>
      <c r="J1199" s="74"/>
    </row>
    <row r="1200" spans="1:10" s="2" customFormat="1">
      <c r="A1200" s="3"/>
      <c r="B1200" s="3"/>
      <c r="C1200" s="3"/>
      <c r="D1200" s="3"/>
      <c r="J1200" s="74"/>
    </row>
    <row r="1201" spans="1:10" s="2" customFormat="1">
      <c r="A1201" s="3"/>
      <c r="B1201" s="3"/>
      <c r="C1201" s="3"/>
      <c r="D1201" s="3"/>
      <c r="J1201" s="74"/>
    </row>
    <row r="1202" spans="1:10" s="2" customFormat="1">
      <c r="A1202" s="3"/>
      <c r="B1202" s="3"/>
      <c r="C1202" s="3"/>
      <c r="D1202" s="3"/>
      <c r="J1202" s="74"/>
    </row>
    <row r="1203" spans="1:10" s="2" customFormat="1">
      <c r="A1203" s="3"/>
      <c r="B1203" s="3"/>
      <c r="C1203" s="3"/>
      <c r="D1203" s="3"/>
      <c r="J1203" s="74"/>
    </row>
    <row r="1204" spans="1:10" s="2" customFormat="1">
      <c r="A1204" s="3"/>
      <c r="B1204" s="3"/>
      <c r="C1204" s="3"/>
      <c r="D1204" s="3"/>
      <c r="J1204" s="74"/>
    </row>
    <row r="1205" spans="1:10" s="2" customFormat="1">
      <c r="A1205" s="3"/>
      <c r="B1205" s="3"/>
      <c r="C1205" s="3"/>
      <c r="D1205" s="3"/>
      <c r="J1205" s="74"/>
    </row>
    <row r="1206" spans="1:10" s="2" customFormat="1">
      <c r="A1206" s="3"/>
      <c r="B1206" s="3"/>
      <c r="C1206" s="3"/>
      <c r="D1206" s="3"/>
      <c r="J1206" s="74"/>
    </row>
    <row r="1207" spans="1:10" s="2" customFormat="1">
      <c r="A1207" s="3"/>
      <c r="B1207" s="3"/>
      <c r="C1207" s="3"/>
      <c r="D1207" s="3"/>
      <c r="J1207" s="74"/>
    </row>
    <row r="1208" spans="1:10" s="2" customFormat="1">
      <c r="A1208" s="3"/>
      <c r="B1208" s="3"/>
      <c r="C1208" s="3"/>
      <c r="D1208" s="3"/>
      <c r="J1208" s="74"/>
    </row>
    <row r="1209" spans="1:10" s="2" customFormat="1">
      <c r="A1209" s="3"/>
      <c r="B1209" s="3"/>
      <c r="C1209" s="3"/>
      <c r="D1209" s="3"/>
      <c r="J1209" s="74"/>
    </row>
    <row r="1210" spans="1:10" s="2" customFormat="1">
      <c r="A1210" s="3"/>
      <c r="B1210" s="3"/>
      <c r="C1210" s="3"/>
      <c r="D1210" s="3"/>
      <c r="J1210" s="74"/>
    </row>
    <row r="1211" spans="1:10" s="2" customFormat="1">
      <c r="A1211" s="3"/>
      <c r="B1211" s="3"/>
      <c r="C1211" s="3"/>
      <c r="D1211" s="3"/>
      <c r="J1211" s="74"/>
    </row>
    <row r="1212" spans="1:10" s="2" customFormat="1">
      <c r="A1212" s="3"/>
      <c r="B1212" s="3"/>
      <c r="C1212" s="3"/>
      <c r="D1212" s="3"/>
      <c r="J1212" s="74"/>
    </row>
    <row r="1213" spans="1:10" s="2" customFormat="1">
      <c r="A1213" s="3"/>
      <c r="B1213" s="3"/>
      <c r="C1213" s="3"/>
      <c r="D1213" s="3"/>
      <c r="J1213" s="74"/>
    </row>
    <row r="1214" spans="1:10" s="2" customFormat="1">
      <c r="A1214" s="3"/>
      <c r="B1214" s="3"/>
      <c r="C1214" s="3"/>
      <c r="D1214" s="3"/>
      <c r="J1214" s="74"/>
    </row>
    <row r="1215" spans="1:10" s="2" customFormat="1">
      <c r="A1215" s="3"/>
      <c r="B1215" s="3"/>
      <c r="C1215" s="3"/>
      <c r="D1215" s="3"/>
      <c r="J1215" s="74"/>
    </row>
    <row r="1216" spans="1:10" s="2" customFormat="1">
      <c r="A1216" s="3"/>
      <c r="B1216" s="3"/>
      <c r="C1216" s="3"/>
      <c r="D1216" s="3"/>
      <c r="J1216" s="74"/>
    </row>
    <row r="1217" spans="1:10" s="2" customFormat="1">
      <c r="A1217" s="3"/>
      <c r="B1217" s="3"/>
      <c r="C1217" s="3"/>
      <c r="D1217" s="3"/>
      <c r="J1217" s="74"/>
    </row>
    <row r="1218" spans="1:10" s="2" customFormat="1">
      <c r="A1218" s="3"/>
      <c r="B1218" s="3"/>
      <c r="C1218" s="3"/>
      <c r="D1218" s="3"/>
      <c r="J1218" s="74"/>
    </row>
    <row r="1219" spans="1:10" s="2" customFormat="1">
      <c r="A1219" s="3"/>
      <c r="B1219" s="3"/>
      <c r="C1219" s="3"/>
      <c r="D1219" s="3"/>
      <c r="J1219" s="74"/>
    </row>
    <row r="1220" spans="1:10" s="2" customFormat="1">
      <c r="A1220" s="3"/>
      <c r="B1220" s="3"/>
      <c r="C1220" s="3"/>
      <c r="D1220" s="3"/>
      <c r="J1220" s="74"/>
    </row>
    <row r="1221" spans="1:10" s="2" customFormat="1">
      <c r="A1221" s="3"/>
      <c r="B1221" s="3"/>
      <c r="C1221" s="3"/>
      <c r="D1221" s="3"/>
      <c r="J1221" s="74"/>
    </row>
    <row r="1222" spans="1:10" s="2" customFormat="1">
      <c r="A1222" s="3"/>
      <c r="B1222" s="3"/>
      <c r="C1222" s="3"/>
      <c r="D1222" s="3"/>
      <c r="J1222" s="74"/>
    </row>
    <row r="1223" spans="1:10" s="2" customFormat="1">
      <c r="A1223" s="3"/>
      <c r="B1223" s="3"/>
      <c r="C1223" s="3"/>
      <c r="D1223" s="3"/>
      <c r="J1223" s="74"/>
    </row>
    <row r="1224" spans="1:10" s="2" customFormat="1">
      <c r="A1224" s="3"/>
      <c r="B1224" s="3"/>
      <c r="C1224" s="3"/>
      <c r="D1224" s="3"/>
      <c r="J1224" s="74"/>
    </row>
    <row r="1225" spans="1:10" s="2" customFormat="1">
      <c r="A1225" s="3"/>
      <c r="B1225" s="3"/>
      <c r="C1225" s="3"/>
      <c r="D1225" s="3"/>
      <c r="J1225" s="74"/>
    </row>
    <row r="1226" spans="1:10" s="2" customFormat="1">
      <c r="A1226" s="3"/>
      <c r="B1226" s="3"/>
      <c r="C1226" s="3"/>
      <c r="D1226" s="3"/>
      <c r="J1226" s="74"/>
    </row>
    <row r="1227" spans="1:10" s="2" customFormat="1">
      <c r="A1227" s="3"/>
      <c r="B1227" s="3"/>
      <c r="C1227" s="3"/>
      <c r="D1227" s="3"/>
      <c r="J1227" s="74"/>
    </row>
    <row r="1228" spans="1:10" s="2" customFormat="1">
      <c r="A1228" s="3"/>
      <c r="B1228" s="3"/>
      <c r="C1228" s="3"/>
      <c r="D1228" s="3"/>
      <c r="J1228" s="74"/>
    </row>
    <row r="1229" spans="1:10" s="2" customFormat="1">
      <c r="A1229" s="3"/>
      <c r="B1229" s="3"/>
      <c r="C1229" s="3"/>
      <c r="D1229" s="3"/>
      <c r="J1229" s="74"/>
    </row>
    <row r="1230" spans="1:10" s="2" customFormat="1">
      <c r="A1230" s="3"/>
      <c r="B1230" s="3"/>
      <c r="C1230" s="3"/>
      <c r="D1230" s="3"/>
      <c r="J1230" s="74"/>
    </row>
    <row r="1231" spans="1:10" s="2" customFormat="1">
      <c r="A1231" s="3"/>
      <c r="B1231" s="3"/>
      <c r="C1231" s="3"/>
      <c r="D1231" s="3"/>
      <c r="J1231" s="74"/>
    </row>
    <row r="1232" spans="1:10" s="2" customFormat="1">
      <c r="A1232" s="3"/>
      <c r="B1232" s="3"/>
      <c r="C1232" s="3"/>
      <c r="D1232" s="3"/>
      <c r="J1232" s="74"/>
    </row>
    <row r="1233" spans="1:10" s="2" customFormat="1">
      <c r="A1233" s="3"/>
      <c r="B1233" s="3"/>
      <c r="C1233" s="3"/>
      <c r="D1233" s="3"/>
      <c r="J1233" s="74"/>
    </row>
    <row r="1234" spans="1:10" s="2" customFormat="1">
      <c r="A1234" s="3"/>
      <c r="B1234" s="3"/>
      <c r="C1234" s="3"/>
      <c r="D1234" s="3"/>
      <c r="J1234" s="74"/>
    </row>
    <row r="1235" spans="1:10" s="2" customFormat="1">
      <c r="A1235" s="3"/>
      <c r="B1235" s="3"/>
      <c r="C1235" s="3"/>
      <c r="D1235" s="3"/>
      <c r="J1235" s="74"/>
    </row>
    <row r="1236" spans="1:10" s="2" customFormat="1">
      <c r="A1236" s="3"/>
      <c r="B1236" s="3"/>
      <c r="C1236" s="3"/>
      <c r="D1236" s="3"/>
      <c r="J1236" s="74"/>
    </row>
    <row r="1237" spans="1:10" s="2" customFormat="1">
      <c r="A1237" s="3"/>
      <c r="B1237" s="3"/>
      <c r="C1237" s="3"/>
      <c r="D1237" s="3"/>
      <c r="J1237" s="74"/>
    </row>
    <row r="1238" spans="1:10" s="2" customFormat="1">
      <c r="A1238" s="3"/>
      <c r="B1238" s="3"/>
      <c r="C1238" s="3"/>
      <c r="D1238" s="3"/>
      <c r="J1238" s="74"/>
    </row>
    <row r="1239" spans="1:10" s="2" customFormat="1">
      <c r="A1239" s="3"/>
      <c r="B1239" s="3"/>
      <c r="C1239" s="3"/>
      <c r="D1239" s="3"/>
      <c r="J1239" s="74"/>
    </row>
    <row r="1240" spans="1:10" s="2" customFormat="1">
      <c r="A1240" s="3"/>
      <c r="B1240" s="3"/>
      <c r="C1240" s="3"/>
      <c r="D1240" s="3"/>
      <c r="J1240" s="74"/>
    </row>
    <row r="1241" spans="1:10" s="2" customFormat="1">
      <c r="A1241" s="3"/>
      <c r="B1241" s="3"/>
      <c r="C1241" s="3"/>
      <c r="D1241" s="3"/>
      <c r="J1241" s="74"/>
    </row>
    <row r="1242" spans="1:10" s="2" customFormat="1">
      <c r="A1242" s="3"/>
      <c r="B1242" s="3"/>
      <c r="C1242" s="3"/>
      <c r="D1242" s="3"/>
      <c r="J1242" s="74"/>
    </row>
    <row r="1243" spans="1:10" s="2" customFormat="1">
      <c r="A1243" s="3"/>
      <c r="B1243" s="3"/>
      <c r="C1243" s="3"/>
      <c r="D1243" s="3"/>
      <c r="J1243" s="74"/>
    </row>
    <row r="1244" spans="1:10" s="2" customFormat="1">
      <c r="A1244" s="3"/>
      <c r="B1244" s="3"/>
      <c r="C1244" s="3"/>
      <c r="D1244" s="3"/>
      <c r="J1244" s="74"/>
    </row>
    <row r="1245" spans="1:10" s="2" customFormat="1">
      <c r="A1245" s="3"/>
      <c r="B1245" s="3"/>
      <c r="C1245" s="3"/>
      <c r="D1245" s="3"/>
      <c r="J1245" s="74"/>
    </row>
    <row r="1246" spans="1:10" s="2" customFormat="1">
      <c r="A1246" s="3"/>
      <c r="B1246" s="3"/>
      <c r="C1246" s="3"/>
      <c r="D1246" s="3"/>
      <c r="J1246" s="74"/>
    </row>
    <row r="1247" spans="1:10" s="2" customFormat="1">
      <c r="A1247" s="3"/>
      <c r="B1247" s="3"/>
      <c r="C1247" s="3"/>
      <c r="D1247" s="3"/>
      <c r="J1247" s="74"/>
    </row>
    <row r="1248" spans="1:10" s="2" customFormat="1">
      <c r="A1248" s="3"/>
      <c r="B1248" s="3"/>
      <c r="C1248" s="3"/>
      <c r="D1248" s="3"/>
      <c r="J1248" s="74"/>
    </row>
    <row r="1249" spans="1:10" s="2" customFormat="1">
      <c r="A1249" s="3"/>
      <c r="B1249" s="3"/>
      <c r="C1249" s="3"/>
      <c r="D1249" s="3"/>
      <c r="J1249" s="74"/>
    </row>
    <row r="1250" spans="1:10" s="2" customFormat="1">
      <c r="A1250" s="3"/>
      <c r="B1250" s="3"/>
      <c r="C1250" s="3"/>
      <c r="D1250" s="3"/>
      <c r="J1250" s="74"/>
    </row>
    <row r="1251" spans="1:10" s="2" customFormat="1">
      <c r="A1251" s="3"/>
      <c r="B1251" s="3"/>
      <c r="C1251" s="3"/>
      <c r="D1251" s="3"/>
      <c r="J1251" s="74"/>
    </row>
    <row r="1252" spans="1:10" s="2" customFormat="1">
      <c r="A1252" s="3"/>
      <c r="B1252" s="3"/>
      <c r="C1252" s="3"/>
      <c r="D1252" s="3"/>
      <c r="J1252" s="74"/>
    </row>
    <row r="1253" spans="1:10" s="2" customFormat="1">
      <c r="A1253" s="3"/>
      <c r="B1253" s="3"/>
      <c r="C1253" s="3"/>
      <c r="D1253" s="3"/>
      <c r="J1253" s="74"/>
    </row>
    <row r="1254" spans="1:10" s="2" customFormat="1">
      <c r="A1254" s="3"/>
      <c r="B1254" s="3"/>
      <c r="C1254" s="3"/>
      <c r="D1254" s="3"/>
      <c r="J1254" s="74"/>
    </row>
    <row r="1255" spans="1:10" s="2" customFormat="1">
      <c r="A1255" s="3"/>
      <c r="B1255" s="3"/>
      <c r="C1255" s="3"/>
      <c r="D1255" s="3"/>
      <c r="J1255" s="74"/>
    </row>
    <row r="1256" spans="1:10" s="2" customFormat="1">
      <c r="A1256" s="3"/>
      <c r="B1256" s="3"/>
      <c r="C1256" s="3"/>
      <c r="D1256" s="3"/>
      <c r="J1256" s="74"/>
    </row>
    <row r="1257" spans="1:10" s="2" customFormat="1">
      <c r="A1257" s="3"/>
      <c r="B1257" s="3"/>
      <c r="C1257" s="3"/>
      <c r="D1257" s="3"/>
      <c r="J1257" s="74"/>
    </row>
    <row r="1258" spans="1:10" s="2" customFormat="1">
      <c r="A1258" s="3"/>
      <c r="B1258" s="3"/>
      <c r="C1258" s="3"/>
      <c r="D1258" s="3"/>
      <c r="J1258" s="74"/>
    </row>
    <row r="1259" spans="1:10" s="2" customFormat="1">
      <c r="A1259" s="3"/>
      <c r="B1259" s="3"/>
      <c r="C1259" s="3"/>
      <c r="D1259" s="3"/>
      <c r="J1259" s="74"/>
    </row>
    <row r="1260" spans="1:10" s="2" customFormat="1">
      <c r="A1260" s="3"/>
      <c r="B1260" s="3"/>
      <c r="C1260" s="3"/>
      <c r="D1260" s="3"/>
      <c r="J1260" s="74"/>
    </row>
    <row r="1261" spans="1:10" s="2" customFormat="1">
      <c r="A1261" s="3"/>
      <c r="B1261" s="3"/>
      <c r="C1261" s="3"/>
      <c r="D1261" s="3"/>
      <c r="J1261" s="74"/>
    </row>
    <row r="1262" spans="1:10" s="2" customFormat="1">
      <c r="A1262" s="3"/>
      <c r="B1262" s="3"/>
      <c r="C1262" s="3"/>
      <c r="D1262" s="3"/>
      <c r="J1262" s="74"/>
    </row>
    <row r="1263" spans="1:10" s="2" customFormat="1">
      <c r="A1263" s="3"/>
      <c r="B1263" s="3"/>
      <c r="C1263" s="3"/>
      <c r="D1263" s="3"/>
      <c r="J1263" s="74"/>
    </row>
    <row r="1264" spans="1:10" s="2" customFormat="1">
      <c r="A1264" s="3"/>
      <c r="B1264" s="3"/>
      <c r="C1264" s="3"/>
      <c r="D1264" s="3"/>
      <c r="J1264" s="74"/>
    </row>
    <row r="1265" spans="1:10" s="2" customFormat="1">
      <c r="A1265" s="3"/>
      <c r="B1265" s="3"/>
      <c r="C1265" s="3"/>
      <c r="D1265" s="3"/>
      <c r="J1265" s="74"/>
    </row>
    <row r="1266" spans="1:10" s="2" customFormat="1">
      <c r="A1266" s="3"/>
      <c r="B1266" s="3"/>
      <c r="C1266" s="3"/>
      <c r="D1266" s="3"/>
      <c r="J1266" s="74"/>
    </row>
    <row r="1267" spans="1:10" s="2" customFormat="1">
      <c r="A1267" s="3"/>
      <c r="B1267" s="3"/>
      <c r="C1267" s="3"/>
      <c r="D1267" s="3"/>
      <c r="J1267" s="74"/>
    </row>
    <row r="1268" spans="1:10" s="2" customFormat="1">
      <c r="A1268" s="3"/>
      <c r="B1268" s="3"/>
      <c r="C1268" s="3"/>
      <c r="D1268" s="3"/>
      <c r="J1268" s="74"/>
    </row>
    <row r="1269" spans="1:10" s="2" customFormat="1">
      <c r="A1269" s="3"/>
      <c r="B1269" s="3"/>
      <c r="C1269" s="3"/>
      <c r="D1269" s="3"/>
      <c r="J1269" s="74"/>
    </row>
    <row r="1270" spans="1:10" s="2" customFormat="1">
      <c r="A1270" s="3"/>
      <c r="B1270" s="3"/>
      <c r="C1270" s="3"/>
      <c r="D1270" s="3"/>
      <c r="J1270" s="74"/>
    </row>
    <row r="1271" spans="1:10" s="2" customFormat="1">
      <c r="A1271" s="3"/>
      <c r="B1271" s="3"/>
      <c r="C1271" s="3"/>
      <c r="D1271" s="3"/>
      <c r="J1271" s="74"/>
    </row>
    <row r="1272" spans="1:10" s="2" customFormat="1">
      <c r="A1272" s="3"/>
      <c r="B1272" s="3"/>
      <c r="C1272" s="3"/>
      <c r="D1272" s="3"/>
      <c r="J1272" s="74"/>
    </row>
    <row r="1273" spans="1:10" s="2" customFormat="1">
      <c r="A1273" s="3"/>
      <c r="B1273" s="3"/>
      <c r="C1273" s="3"/>
      <c r="D1273" s="3"/>
      <c r="J1273" s="74"/>
    </row>
    <row r="1274" spans="1:10" s="2" customFormat="1">
      <c r="A1274" s="3"/>
      <c r="B1274" s="3"/>
      <c r="C1274" s="3"/>
      <c r="D1274" s="3"/>
      <c r="J1274" s="74"/>
    </row>
    <row r="1275" spans="1:10" s="2" customFormat="1">
      <c r="A1275" s="3"/>
      <c r="B1275" s="3"/>
      <c r="C1275" s="3"/>
      <c r="D1275" s="3"/>
      <c r="J1275" s="74"/>
    </row>
    <row r="1276" spans="1:10" s="2" customFormat="1">
      <c r="A1276" s="3"/>
      <c r="B1276" s="3"/>
      <c r="C1276" s="3"/>
      <c r="D1276" s="3"/>
      <c r="J1276" s="74"/>
    </row>
    <row r="1277" spans="1:10" s="2" customFormat="1">
      <c r="A1277" s="3"/>
      <c r="B1277" s="3"/>
      <c r="C1277" s="3"/>
      <c r="D1277" s="3"/>
      <c r="J1277" s="74"/>
    </row>
    <row r="1278" spans="1:10" s="2" customFormat="1">
      <c r="A1278" s="3"/>
      <c r="B1278" s="3"/>
      <c r="C1278" s="3"/>
      <c r="D1278" s="3"/>
      <c r="J1278" s="74"/>
    </row>
    <row r="1279" spans="1:10" s="2" customFormat="1">
      <c r="A1279" s="3"/>
      <c r="B1279" s="3"/>
      <c r="C1279" s="3"/>
      <c r="D1279" s="3"/>
      <c r="J1279" s="74"/>
    </row>
    <row r="1280" spans="1:10" s="2" customFormat="1">
      <c r="A1280" s="3"/>
      <c r="B1280" s="3"/>
      <c r="C1280" s="3"/>
      <c r="D1280" s="3"/>
      <c r="J1280" s="74"/>
    </row>
    <row r="1281" spans="1:10" s="2" customFormat="1">
      <c r="A1281" s="3"/>
      <c r="B1281" s="3"/>
      <c r="C1281" s="3"/>
      <c r="D1281" s="3"/>
      <c r="J1281" s="74"/>
    </row>
    <row r="1282" spans="1:10" s="2" customFormat="1">
      <c r="A1282" s="3"/>
      <c r="B1282" s="3"/>
      <c r="C1282" s="3"/>
      <c r="D1282" s="3"/>
      <c r="J1282" s="74"/>
    </row>
    <row r="1283" spans="1:10" s="2" customFormat="1">
      <c r="A1283" s="3"/>
      <c r="B1283" s="3"/>
      <c r="C1283" s="3"/>
      <c r="D1283" s="3"/>
      <c r="J1283" s="74"/>
    </row>
    <row r="1284" spans="1:10" s="2" customFormat="1">
      <c r="A1284" s="3"/>
      <c r="B1284" s="3"/>
      <c r="C1284" s="3"/>
      <c r="D1284" s="3"/>
      <c r="J1284" s="74"/>
    </row>
    <row r="1285" spans="1:10" s="2" customFormat="1">
      <c r="A1285" s="3"/>
      <c r="B1285" s="3"/>
      <c r="C1285" s="3"/>
      <c r="D1285" s="3"/>
      <c r="J1285" s="74"/>
    </row>
    <row r="1286" spans="1:10" s="2" customFormat="1">
      <c r="A1286" s="3"/>
      <c r="B1286" s="3"/>
      <c r="C1286" s="3"/>
      <c r="D1286" s="3"/>
      <c r="J1286" s="74"/>
    </row>
    <row r="1287" spans="1:10" s="2" customFormat="1">
      <c r="A1287" s="3"/>
      <c r="B1287" s="3"/>
      <c r="C1287" s="3"/>
      <c r="D1287" s="3"/>
      <c r="J1287" s="74"/>
    </row>
    <row r="1288" spans="1:10" s="2" customFormat="1">
      <c r="A1288" s="3"/>
      <c r="B1288" s="3"/>
      <c r="C1288" s="3"/>
      <c r="D1288" s="3"/>
      <c r="J1288" s="74"/>
    </row>
    <row r="1289" spans="1:10" s="2" customFormat="1">
      <c r="A1289" s="3"/>
      <c r="B1289" s="3"/>
      <c r="C1289" s="3"/>
      <c r="D1289" s="3"/>
      <c r="J1289" s="74"/>
    </row>
    <row r="1290" spans="1:10" s="2" customFormat="1">
      <c r="A1290" s="3"/>
      <c r="B1290" s="3"/>
      <c r="C1290" s="3"/>
      <c r="D1290" s="3"/>
      <c r="J1290" s="74"/>
    </row>
    <row r="1291" spans="1:10" s="2" customFormat="1">
      <c r="A1291" s="3"/>
      <c r="B1291" s="3"/>
      <c r="C1291" s="3"/>
      <c r="D1291" s="3"/>
      <c r="J1291" s="74"/>
    </row>
    <row r="1292" spans="1:10" s="2" customFormat="1">
      <c r="A1292" s="3"/>
      <c r="B1292" s="3"/>
      <c r="C1292" s="3"/>
      <c r="D1292" s="3"/>
      <c r="J1292" s="74"/>
    </row>
    <row r="1293" spans="1:10" s="2" customFormat="1">
      <c r="A1293" s="3"/>
      <c r="B1293" s="3"/>
      <c r="C1293" s="3"/>
      <c r="D1293" s="3"/>
      <c r="J1293" s="74"/>
    </row>
    <row r="1294" spans="1:10" s="2" customFormat="1">
      <c r="A1294" s="3"/>
      <c r="B1294" s="3"/>
      <c r="C1294" s="3"/>
      <c r="D1294" s="3"/>
      <c r="J1294" s="74"/>
    </row>
    <row r="1295" spans="1:10" s="2" customFormat="1">
      <c r="A1295" s="3"/>
      <c r="B1295" s="3"/>
      <c r="C1295" s="3"/>
      <c r="D1295" s="3"/>
      <c r="J1295" s="74"/>
    </row>
    <row r="1296" spans="1:10" s="2" customFormat="1">
      <c r="A1296" s="3"/>
      <c r="B1296" s="3"/>
      <c r="C1296" s="3"/>
      <c r="D1296" s="3"/>
      <c r="J1296" s="74"/>
    </row>
    <row r="1297" spans="1:10" s="2" customFormat="1">
      <c r="A1297" s="3"/>
      <c r="B1297" s="3"/>
      <c r="C1297" s="3"/>
      <c r="D1297" s="3"/>
      <c r="J1297" s="74"/>
    </row>
    <row r="1298" spans="1:10" s="2" customFormat="1">
      <c r="A1298" s="3"/>
      <c r="B1298" s="3"/>
      <c r="C1298" s="3"/>
      <c r="D1298" s="3"/>
      <c r="J1298" s="74"/>
    </row>
    <row r="1299" spans="1:10" s="2" customFormat="1">
      <c r="A1299" s="3"/>
      <c r="B1299" s="3"/>
      <c r="C1299" s="3"/>
      <c r="D1299" s="3"/>
      <c r="J1299" s="74"/>
    </row>
    <row r="1300" spans="1:10" s="2" customFormat="1">
      <c r="A1300" s="3"/>
      <c r="B1300" s="3"/>
      <c r="C1300" s="3"/>
      <c r="D1300" s="3"/>
      <c r="J1300" s="74"/>
    </row>
    <row r="1301" spans="1:10" s="2" customFormat="1">
      <c r="A1301" s="3"/>
      <c r="B1301" s="3"/>
      <c r="C1301" s="3"/>
      <c r="D1301" s="3"/>
      <c r="J1301" s="74"/>
    </row>
    <row r="1302" spans="1:10" s="2" customFormat="1">
      <c r="A1302" s="3"/>
      <c r="B1302" s="3"/>
      <c r="C1302" s="3"/>
      <c r="D1302" s="3"/>
      <c r="J1302" s="74"/>
    </row>
    <row r="1303" spans="1:10" s="2" customFormat="1">
      <c r="A1303" s="3"/>
      <c r="B1303" s="3"/>
      <c r="C1303" s="3"/>
      <c r="D1303" s="3"/>
      <c r="J1303" s="74"/>
    </row>
    <row r="1304" spans="1:10" s="2" customFormat="1">
      <c r="A1304" s="3"/>
      <c r="B1304" s="3"/>
      <c r="C1304" s="3"/>
      <c r="D1304" s="3"/>
      <c r="J1304" s="74"/>
    </row>
    <row r="1305" spans="1:10" s="2" customFormat="1">
      <c r="A1305" s="3"/>
      <c r="B1305" s="3"/>
      <c r="C1305" s="3"/>
      <c r="D1305" s="3"/>
      <c r="J1305" s="74"/>
    </row>
    <row r="1306" spans="1:10" s="2" customFormat="1">
      <c r="A1306" s="3"/>
      <c r="B1306" s="3"/>
      <c r="C1306" s="3"/>
      <c r="D1306" s="3"/>
      <c r="J1306" s="74"/>
    </row>
    <row r="1307" spans="1:10" s="2" customFormat="1">
      <c r="A1307" s="3"/>
      <c r="B1307" s="3"/>
      <c r="C1307" s="3"/>
      <c r="D1307" s="3"/>
      <c r="J1307" s="74"/>
    </row>
    <row r="1308" spans="1:10" s="2" customFormat="1">
      <c r="A1308" s="3"/>
      <c r="B1308" s="3"/>
      <c r="C1308" s="3"/>
      <c r="D1308" s="3"/>
      <c r="J1308" s="74"/>
    </row>
    <row r="1309" spans="1:10" s="2" customFormat="1">
      <c r="A1309" s="3"/>
      <c r="B1309" s="3"/>
      <c r="C1309" s="3"/>
      <c r="D1309" s="3"/>
      <c r="J1309" s="74"/>
    </row>
    <row r="1310" spans="1:10" s="2" customFormat="1">
      <c r="A1310" s="3"/>
      <c r="B1310" s="3"/>
      <c r="C1310" s="3"/>
      <c r="D1310" s="3"/>
      <c r="J1310" s="74"/>
    </row>
    <row r="1311" spans="1:10" s="2" customFormat="1">
      <c r="A1311" s="3"/>
      <c r="B1311" s="3"/>
      <c r="C1311" s="3"/>
      <c r="D1311" s="3"/>
      <c r="J1311" s="74"/>
    </row>
    <row r="1312" spans="1:10" s="2" customFormat="1">
      <c r="A1312" s="3"/>
      <c r="B1312" s="3"/>
      <c r="C1312" s="3"/>
      <c r="D1312" s="3"/>
      <c r="J1312" s="74"/>
    </row>
    <row r="1313" spans="1:10" s="2" customFormat="1">
      <c r="A1313" s="3"/>
      <c r="B1313" s="3"/>
      <c r="C1313" s="3"/>
      <c r="D1313" s="3"/>
      <c r="J1313" s="74"/>
    </row>
    <row r="1314" spans="1:10" s="2" customFormat="1">
      <c r="A1314" s="3"/>
      <c r="B1314" s="3"/>
      <c r="C1314" s="3"/>
      <c r="D1314" s="3"/>
      <c r="J1314" s="74"/>
    </row>
    <row r="1315" spans="1:10" s="2" customFormat="1">
      <c r="A1315" s="3"/>
      <c r="B1315" s="3"/>
      <c r="C1315" s="3"/>
      <c r="D1315" s="3"/>
      <c r="J1315" s="74"/>
    </row>
    <row r="1316" spans="1:10" s="2" customFormat="1">
      <c r="A1316" s="3"/>
      <c r="B1316" s="3"/>
      <c r="C1316" s="3"/>
      <c r="D1316" s="3"/>
      <c r="J1316" s="74"/>
    </row>
    <row r="1317" spans="1:10" s="2" customFormat="1">
      <c r="A1317" s="3"/>
      <c r="B1317" s="3"/>
      <c r="C1317" s="3"/>
      <c r="D1317" s="3"/>
      <c r="J1317" s="74"/>
    </row>
    <row r="1318" spans="1:10" s="2" customFormat="1">
      <c r="A1318" s="3"/>
      <c r="B1318" s="3"/>
      <c r="C1318" s="3"/>
      <c r="D1318" s="3"/>
      <c r="J1318" s="74"/>
    </row>
    <row r="1319" spans="1:10" s="2" customFormat="1">
      <c r="A1319" s="3"/>
      <c r="B1319" s="3"/>
      <c r="C1319" s="3"/>
      <c r="D1319" s="3"/>
      <c r="J1319" s="74"/>
    </row>
    <row r="1320" spans="1:10" s="2" customFormat="1">
      <c r="A1320" s="3"/>
      <c r="B1320" s="3"/>
      <c r="C1320" s="3"/>
      <c r="D1320" s="3"/>
      <c r="J1320" s="74"/>
    </row>
    <row r="1321" spans="1:10" s="2" customFormat="1">
      <c r="A1321" s="3"/>
      <c r="B1321" s="3"/>
      <c r="C1321" s="3"/>
      <c r="D1321" s="3"/>
      <c r="J1321" s="74"/>
    </row>
    <row r="1322" spans="1:10" s="2" customFormat="1">
      <c r="A1322" s="3"/>
      <c r="B1322" s="3"/>
      <c r="C1322" s="3"/>
      <c r="D1322" s="3"/>
      <c r="J1322" s="74"/>
    </row>
    <row r="1323" spans="1:10" s="2" customFormat="1">
      <c r="A1323" s="3"/>
      <c r="B1323" s="3"/>
      <c r="C1323" s="3"/>
      <c r="D1323" s="3"/>
      <c r="J1323" s="74"/>
    </row>
    <row r="1324" spans="1:10" s="2" customFormat="1">
      <c r="A1324" s="3"/>
      <c r="B1324" s="3"/>
      <c r="C1324" s="3"/>
      <c r="D1324" s="3"/>
      <c r="J1324" s="74"/>
    </row>
    <row r="1325" spans="1:10" s="2" customFormat="1">
      <c r="A1325" s="3"/>
      <c r="B1325" s="3"/>
      <c r="C1325" s="3"/>
      <c r="D1325" s="3"/>
      <c r="J1325" s="74"/>
    </row>
    <row r="1326" spans="1:10" s="2" customFormat="1">
      <c r="A1326" s="3"/>
      <c r="B1326" s="3"/>
      <c r="C1326" s="3"/>
      <c r="D1326" s="3"/>
      <c r="J1326" s="74"/>
    </row>
    <row r="1327" spans="1:10" s="2" customFormat="1">
      <c r="A1327" s="3"/>
      <c r="B1327" s="3"/>
      <c r="C1327" s="3"/>
      <c r="D1327" s="3"/>
      <c r="J1327" s="74"/>
    </row>
    <row r="1328" spans="1:10" s="2" customFormat="1">
      <c r="A1328" s="3"/>
      <c r="B1328" s="3"/>
      <c r="C1328" s="3"/>
      <c r="D1328" s="3"/>
      <c r="J1328" s="74"/>
    </row>
    <row r="1329" spans="1:10" s="2" customFormat="1">
      <c r="A1329" s="3"/>
      <c r="B1329" s="3"/>
      <c r="C1329" s="3"/>
      <c r="D1329" s="3"/>
      <c r="J1329" s="74"/>
    </row>
    <row r="1330" spans="1:10" s="2" customFormat="1">
      <c r="A1330" s="3"/>
      <c r="B1330" s="3"/>
      <c r="C1330" s="3"/>
      <c r="D1330" s="3"/>
      <c r="J1330" s="74"/>
    </row>
    <row r="1331" spans="1:10" s="2" customFormat="1">
      <c r="A1331" s="3"/>
      <c r="B1331" s="3"/>
      <c r="C1331" s="3"/>
      <c r="D1331" s="3"/>
      <c r="J1331" s="74"/>
    </row>
    <row r="1332" spans="1:10" s="2" customFormat="1">
      <c r="A1332" s="3"/>
      <c r="B1332" s="3"/>
      <c r="C1332" s="3"/>
      <c r="D1332" s="3"/>
      <c r="J1332" s="74"/>
    </row>
    <row r="1333" spans="1:10" s="2" customFormat="1">
      <c r="A1333" s="3"/>
      <c r="B1333" s="3"/>
      <c r="C1333" s="3"/>
      <c r="D1333" s="3"/>
      <c r="J1333" s="74"/>
    </row>
    <row r="1334" spans="1:10" s="2" customFormat="1">
      <c r="A1334" s="3"/>
      <c r="B1334" s="3"/>
      <c r="C1334" s="3"/>
      <c r="D1334" s="3"/>
      <c r="J1334" s="74"/>
    </row>
    <row r="1335" spans="1:10" s="2" customFormat="1">
      <c r="A1335" s="3"/>
      <c r="B1335" s="3"/>
      <c r="C1335" s="3"/>
      <c r="D1335" s="3"/>
      <c r="J1335" s="74"/>
    </row>
    <row r="1336" spans="1:10" s="2" customFormat="1">
      <c r="A1336" s="3"/>
      <c r="B1336" s="3"/>
      <c r="C1336" s="3"/>
      <c r="D1336" s="3"/>
      <c r="J1336" s="74"/>
    </row>
    <row r="1337" spans="1:10" s="2" customFormat="1">
      <c r="A1337" s="3"/>
      <c r="B1337" s="3"/>
      <c r="C1337" s="3"/>
      <c r="D1337" s="3"/>
      <c r="J1337" s="74"/>
    </row>
    <row r="1338" spans="1:10" s="2" customFormat="1">
      <c r="A1338" s="3"/>
      <c r="B1338" s="3"/>
      <c r="C1338" s="3"/>
      <c r="D1338" s="3"/>
      <c r="J1338" s="74"/>
    </row>
    <row r="1339" spans="1:10" s="2" customFormat="1">
      <c r="A1339" s="3"/>
      <c r="B1339" s="3"/>
      <c r="C1339" s="3"/>
      <c r="D1339" s="3"/>
      <c r="J1339" s="74"/>
    </row>
    <row r="1340" spans="1:10" s="2" customFormat="1">
      <c r="A1340" s="3"/>
      <c r="B1340" s="3"/>
      <c r="C1340" s="3"/>
      <c r="D1340" s="3"/>
      <c r="J1340" s="74"/>
    </row>
    <row r="1341" spans="1:10" s="2" customFormat="1">
      <c r="A1341" s="3"/>
      <c r="B1341" s="3"/>
      <c r="C1341" s="3"/>
      <c r="D1341" s="3"/>
      <c r="J1341" s="74"/>
    </row>
    <row r="1342" spans="1:10" s="2" customFormat="1">
      <c r="A1342" s="3"/>
      <c r="B1342" s="3"/>
      <c r="C1342" s="3"/>
      <c r="D1342" s="3"/>
      <c r="J1342" s="74"/>
    </row>
    <row r="1343" spans="1:10" s="2" customFormat="1">
      <c r="A1343" s="3"/>
      <c r="B1343" s="3"/>
      <c r="C1343" s="3"/>
      <c r="D1343" s="3"/>
      <c r="J1343" s="74"/>
    </row>
    <row r="1344" spans="1:10" s="2" customFormat="1">
      <c r="A1344" s="3"/>
      <c r="B1344" s="3"/>
      <c r="C1344" s="3"/>
      <c r="D1344" s="3"/>
      <c r="J1344" s="74"/>
    </row>
    <row r="1345" spans="1:10" s="2" customFormat="1">
      <c r="A1345" s="3"/>
      <c r="B1345" s="3"/>
      <c r="C1345" s="3"/>
      <c r="D1345" s="3"/>
      <c r="J1345" s="74"/>
    </row>
    <row r="1346" spans="1:10" s="2" customFormat="1">
      <c r="A1346" s="3"/>
      <c r="B1346" s="3"/>
      <c r="C1346" s="3"/>
      <c r="D1346" s="3"/>
      <c r="J1346" s="74"/>
    </row>
    <row r="1347" spans="1:10" s="2" customFormat="1">
      <c r="A1347" s="3"/>
      <c r="B1347" s="3"/>
      <c r="C1347" s="3"/>
      <c r="D1347" s="3"/>
      <c r="J1347" s="74"/>
    </row>
    <row r="1348" spans="1:10" s="2" customFormat="1">
      <c r="A1348" s="3"/>
      <c r="B1348" s="3"/>
      <c r="C1348" s="3"/>
      <c r="D1348" s="3"/>
      <c r="J1348" s="74"/>
    </row>
    <row r="1349" spans="1:10" s="2" customFormat="1">
      <c r="A1349" s="3"/>
      <c r="B1349" s="3"/>
      <c r="C1349" s="3"/>
      <c r="D1349" s="3"/>
      <c r="J1349" s="74"/>
    </row>
    <row r="1350" spans="1:10" s="2" customFormat="1">
      <c r="A1350" s="3"/>
      <c r="B1350" s="3"/>
      <c r="C1350" s="3"/>
      <c r="D1350" s="3"/>
      <c r="J1350" s="74"/>
    </row>
    <row r="1351" spans="1:10" s="2" customFormat="1">
      <c r="A1351" s="3"/>
      <c r="B1351" s="3"/>
      <c r="C1351" s="3"/>
      <c r="D1351" s="3"/>
      <c r="J1351" s="74"/>
    </row>
    <row r="1352" spans="1:10" s="2" customFormat="1">
      <c r="A1352" s="3"/>
      <c r="B1352" s="3"/>
      <c r="C1352" s="3"/>
      <c r="D1352" s="3"/>
      <c r="J1352" s="74"/>
    </row>
    <row r="1353" spans="1:10" s="2" customFormat="1">
      <c r="A1353" s="3"/>
      <c r="B1353" s="3"/>
      <c r="C1353" s="3"/>
      <c r="D1353" s="3"/>
      <c r="J1353" s="74"/>
    </row>
    <row r="1354" spans="1:10" s="2" customFormat="1">
      <c r="A1354" s="3"/>
      <c r="B1354" s="3"/>
      <c r="C1354" s="3"/>
      <c r="D1354" s="3"/>
      <c r="J1354" s="74"/>
    </row>
    <row r="1355" spans="1:10" s="2" customFormat="1">
      <c r="A1355" s="3"/>
      <c r="B1355" s="3"/>
      <c r="C1355" s="3"/>
      <c r="D1355" s="3"/>
      <c r="J1355" s="74"/>
    </row>
    <row r="1356" spans="1:10" s="2" customFormat="1">
      <c r="A1356" s="3"/>
      <c r="B1356" s="3"/>
      <c r="C1356" s="3"/>
      <c r="D1356" s="3"/>
      <c r="J1356" s="74"/>
    </row>
    <row r="1357" spans="1:10" s="2" customFormat="1">
      <c r="A1357" s="3"/>
      <c r="B1357" s="3"/>
      <c r="C1357" s="3"/>
      <c r="D1357" s="3"/>
      <c r="J1357" s="74"/>
    </row>
    <row r="1358" spans="1:10" s="2" customFormat="1">
      <c r="A1358" s="3"/>
      <c r="B1358" s="3"/>
      <c r="C1358" s="3"/>
      <c r="D1358" s="3"/>
      <c r="J1358" s="74"/>
    </row>
    <row r="1359" spans="1:10" s="2" customFormat="1">
      <c r="A1359" s="3"/>
      <c r="B1359" s="3"/>
      <c r="C1359" s="3"/>
      <c r="D1359" s="3"/>
      <c r="J1359" s="74"/>
    </row>
    <row r="1360" spans="1:10" s="2" customFormat="1">
      <c r="A1360" s="3"/>
      <c r="B1360" s="3"/>
      <c r="C1360" s="3"/>
      <c r="D1360" s="3"/>
      <c r="J1360" s="74"/>
    </row>
    <row r="1361" spans="1:10" s="2" customFormat="1">
      <c r="A1361" s="3"/>
      <c r="B1361" s="3"/>
      <c r="C1361" s="3"/>
      <c r="D1361" s="3"/>
      <c r="J1361" s="74"/>
    </row>
    <row r="1362" spans="1:10" s="2" customFormat="1">
      <c r="A1362" s="3"/>
      <c r="B1362" s="3"/>
      <c r="C1362" s="3"/>
      <c r="D1362" s="3"/>
      <c r="J1362" s="74"/>
    </row>
    <row r="1363" spans="1:10" s="2" customFormat="1">
      <c r="A1363" s="3"/>
      <c r="B1363" s="3"/>
      <c r="C1363" s="3"/>
      <c r="D1363" s="3"/>
      <c r="J1363" s="74"/>
    </row>
    <row r="1364" spans="1:10" s="2" customFormat="1">
      <c r="A1364" s="3"/>
      <c r="B1364" s="3"/>
      <c r="C1364" s="3"/>
      <c r="D1364" s="3"/>
      <c r="J1364" s="74"/>
    </row>
    <row r="1365" spans="1:10" s="2" customFormat="1">
      <c r="A1365" s="3"/>
      <c r="B1365" s="3"/>
      <c r="C1365" s="3"/>
      <c r="D1365" s="3"/>
      <c r="J1365" s="74"/>
    </row>
    <row r="1366" spans="1:10" s="2" customFormat="1">
      <c r="A1366" s="3"/>
      <c r="B1366" s="3"/>
      <c r="C1366" s="3"/>
      <c r="D1366" s="3"/>
      <c r="J1366" s="74"/>
    </row>
    <row r="1367" spans="1:10" s="2" customFormat="1">
      <c r="A1367" s="3"/>
      <c r="B1367" s="3"/>
      <c r="C1367" s="3"/>
      <c r="D1367" s="3"/>
      <c r="J1367" s="74"/>
    </row>
    <row r="1368" spans="1:10" s="2" customFormat="1">
      <c r="A1368" s="3"/>
      <c r="B1368" s="3"/>
      <c r="C1368" s="3"/>
      <c r="D1368" s="3"/>
      <c r="J1368" s="74"/>
    </row>
    <row r="1369" spans="1:10" s="2" customFormat="1">
      <c r="A1369" s="3"/>
      <c r="B1369" s="3"/>
      <c r="C1369" s="3"/>
      <c r="D1369" s="3"/>
      <c r="J1369" s="74"/>
    </row>
    <row r="1370" spans="1:10" s="2" customFormat="1">
      <c r="A1370" s="3"/>
      <c r="B1370" s="3"/>
      <c r="C1370" s="3"/>
      <c r="D1370" s="3"/>
      <c r="J1370" s="74"/>
    </row>
    <row r="1371" spans="1:10" s="2" customFormat="1">
      <c r="A1371" s="3"/>
      <c r="B1371" s="3"/>
      <c r="C1371" s="3"/>
      <c r="D1371" s="3"/>
      <c r="J1371" s="74"/>
    </row>
    <row r="1372" spans="1:10" s="2" customFormat="1">
      <c r="A1372" s="3"/>
      <c r="B1372" s="3"/>
      <c r="C1372" s="3"/>
      <c r="D1372" s="3"/>
      <c r="J1372" s="74"/>
    </row>
    <row r="1373" spans="1:10" s="2" customFormat="1">
      <c r="A1373" s="3"/>
      <c r="B1373" s="3"/>
      <c r="C1373" s="3"/>
      <c r="D1373" s="3"/>
      <c r="J1373" s="74"/>
    </row>
    <row r="1374" spans="1:10" s="2" customFormat="1">
      <c r="A1374" s="3"/>
      <c r="B1374" s="3"/>
      <c r="C1374" s="3"/>
      <c r="D1374" s="3"/>
      <c r="J1374" s="74"/>
    </row>
    <row r="1375" spans="1:10" s="2" customFormat="1">
      <c r="A1375" s="3"/>
      <c r="B1375" s="3"/>
      <c r="C1375" s="3"/>
      <c r="D1375" s="3"/>
      <c r="J1375" s="74"/>
    </row>
    <row r="1376" spans="1:10" s="2" customFormat="1">
      <c r="A1376" s="3"/>
      <c r="B1376" s="3"/>
      <c r="C1376" s="3"/>
      <c r="D1376" s="3"/>
      <c r="J1376" s="74"/>
    </row>
    <row r="1377" spans="1:10" s="2" customFormat="1">
      <c r="A1377" s="3"/>
      <c r="B1377" s="3"/>
      <c r="C1377" s="3"/>
      <c r="D1377" s="3"/>
      <c r="J1377" s="74"/>
    </row>
    <row r="1378" spans="1:10" s="2" customFormat="1">
      <c r="A1378" s="3"/>
      <c r="B1378" s="3"/>
      <c r="C1378" s="3"/>
      <c r="D1378" s="3"/>
      <c r="J1378" s="74"/>
    </row>
    <row r="1379" spans="1:10" s="2" customFormat="1">
      <c r="A1379" s="3"/>
      <c r="B1379" s="3"/>
      <c r="C1379" s="3"/>
      <c r="D1379" s="3"/>
      <c r="J1379" s="74"/>
    </row>
    <row r="1380" spans="1:10" s="2" customFormat="1">
      <c r="A1380" s="3"/>
      <c r="B1380" s="3"/>
      <c r="C1380" s="3"/>
      <c r="D1380" s="3"/>
      <c r="J1380" s="74"/>
    </row>
    <row r="1381" spans="1:10" s="2" customFormat="1">
      <c r="A1381" s="3"/>
      <c r="B1381" s="3"/>
      <c r="C1381" s="3"/>
      <c r="D1381" s="3"/>
      <c r="J1381" s="74"/>
    </row>
    <row r="1382" spans="1:10" s="2" customFormat="1">
      <c r="A1382" s="3"/>
      <c r="B1382" s="3"/>
      <c r="C1382" s="3"/>
      <c r="D1382" s="3"/>
      <c r="J1382" s="74"/>
    </row>
    <row r="1383" spans="1:10" s="2" customFormat="1">
      <c r="A1383" s="3"/>
      <c r="B1383" s="3"/>
      <c r="C1383" s="3"/>
      <c r="D1383" s="3"/>
      <c r="J1383" s="74"/>
    </row>
    <row r="1384" spans="1:10" s="2" customFormat="1">
      <c r="A1384" s="3"/>
      <c r="B1384" s="3"/>
      <c r="C1384" s="3"/>
      <c r="D1384" s="3"/>
      <c r="J1384" s="74"/>
    </row>
    <row r="1385" spans="1:10" s="2" customFormat="1">
      <c r="A1385" s="3"/>
      <c r="B1385" s="3"/>
      <c r="C1385" s="3"/>
      <c r="D1385" s="3"/>
      <c r="J1385" s="74"/>
    </row>
    <row r="1386" spans="1:10" s="2" customFormat="1">
      <c r="A1386" s="3"/>
      <c r="B1386" s="3"/>
      <c r="C1386" s="3"/>
      <c r="D1386" s="3"/>
      <c r="J1386" s="74"/>
    </row>
    <row r="1387" spans="1:10" s="2" customFormat="1">
      <c r="A1387" s="3"/>
      <c r="B1387" s="3"/>
      <c r="C1387" s="3"/>
      <c r="D1387" s="3"/>
      <c r="J1387" s="74"/>
    </row>
    <row r="1388" spans="1:10" s="2" customFormat="1">
      <c r="A1388" s="3"/>
      <c r="B1388" s="3"/>
      <c r="C1388" s="3"/>
      <c r="D1388" s="3"/>
      <c r="J1388" s="74"/>
    </row>
    <row r="1389" spans="1:10" s="2" customFormat="1">
      <c r="A1389" s="3"/>
      <c r="B1389" s="3"/>
      <c r="C1389" s="3"/>
      <c r="D1389" s="3"/>
      <c r="J1389" s="74"/>
    </row>
    <row r="1390" spans="1:10" s="2" customFormat="1">
      <c r="A1390" s="3"/>
      <c r="B1390" s="3"/>
      <c r="C1390" s="3"/>
      <c r="D1390" s="3"/>
      <c r="J1390" s="74"/>
    </row>
    <row r="1391" spans="1:10" s="2" customFormat="1">
      <c r="A1391" s="3"/>
      <c r="B1391" s="3"/>
      <c r="C1391" s="3"/>
      <c r="D1391" s="3"/>
      <c r="J1391" s="74"/>
    </row>
    <row r="1392" spans="1:10" s="2" customFormat="1">
      <c r="A1392" s="3"/>
      <c r="B1392" s="3"/>
      <c r="C1392" s="3"/>
      <c r="D1392" s="3"/>
      <c r="J1392" s="74"/>
    </row>
    <row r="1393" spans="1:10" s="2" customFormat="1">
      <c r="A1393" s="3"/>
      <c r="B1393" s="3"/>
      <c r="C1393" s="3"/>
      <c r="D1393" s="3"/>
      <c r="J1393" s="74"/>
    </row>
    <row r="1394" spans="1:10" s="2" customFormat="1">
      <c r="A1394" s="3"/>
      <c r="B1394" s="3"/>
      <c r="C1394" s="3"/>
      <c r="D1394" s="3"/>
      <c r="J1394" s="74"/>
    </row>
    <row r="1395" spans="1:10" s="2" customFormat="1">
      <c r="A1395" s="3"/>
      <c r="B1395" s="3"/>
      <c r="C1395" s="3"/>
      <c r="D1395" s="3"/>
      <c r="J1395" s="74"/>
    </row>
    <row r="1396" spans="1:10" s="2" customFormat="1">
      <c r="A1396" s="3"/>
      <c r="B1396" s="3"/>
      <c r="C1396" s="3"/>
      <c r="D1396" s="3"/>
      <c r="J1396" s="74"/>
    </row>
    <row r="1397" spans="1:10" s="2" customFormat="1">
      <c r="A1397" s="3"/>
      <c r="B1397" s="3"/>
      <c r="C1397" s="3"/>
      <c r="D1397" s="3"/>
      <c r="J1397" s="74"/>
    </row>
    <row r="1398" spans="1:10" s="2" customFormat="1">
      <c r="A1398" s="3"/>
      <c r="B1398" s="3"/>
      <c r="C1398" s="3"/>
      <c r="D1398" s="3"/>
      <c r="J1398" s="74"/>
    </row>
    <row r="1399" spans="1:10" s="2" customFormat="1">
      <c r="A1399" s="3"/>
      <c r="B1399" s="3"/>
      <c r="C1399" s="3"/>
      <c r="D1399" s="3"/>
      <c r="J1399" s="74"/>
    </row>
    <row r="1400" spans="1:10" s="2" customFormat="1">
      <c r="A1400" s="3"/>
      <c r="B1400" s="3"/>
      <c r="C1400" s="3"/>
      <c r="D1400" s="3"/>
      <c r="J1400" s="74"/>
    </row>
    <row r="1401" spans="1:10" s="2" customFormat="1">
      <c r="A1401" s="3"/>
      <c r="B1401" s="3"/>
      <c r="C1401" s="3"/>
      <c r="D1401" s="3"/>
      <c r="J1401" s="74"/>
    </row>
    <row r="1402" spans="1:10" s="2" customFormat="1">
      <c r="A1402" s="3"/>
      <c r="B1402" s="3"/>
      <c r="C1402" s="3"/>
      <c r="D1402" s="3"/>
      <c r="J1402" s="74"/>
    </row>
    <row r="1403" spans="1:10" s="2" customFormat="1">
      <c r="A1403" s="3"/>
      <c r="B1403" s="3"/>
      <c r="C1403" s="3"/>
      <c r="D1403" s="3"/>
      <c r="J1403" s="74"/>
    </row>
    <row r="1404" spans="1:10" s="2" customFormat="1">
      <c r="A1404" s="3"/>
      <c r="B1404" s="3"/>
      <c r="C1404" s="3"/>
      <c r="D1404" s="3"/>
      <c r="J1404" s="74"/>
    </row>
    <row r="1405" spans="1:10" s="2" customFormat="1">
      <c r="A1405" s="3"/>
      <c r="B1405" s="3"/>
      <c r="C1405" s="3"/>
      <c r="D1405" s="3"/>
      <c r="J1405" s="74"/>
    </row>
    <row r="1406" spans="1:10" s="2" customFormat="1">
      <c r="A1406" s="3"/>
      <c r="B1406" s="3"/>
      <c r="C1406" s="3"/>
      <c r="D1406" s="3"/>
      <c r="J1406" s="74"/>
    </row>
    <row r="1407" spans="1:10" s="2" customFormat="1">
      <c r="A1407" s="3"/>
      <c r="B1407" s="3"/>
      <c r="C1407" s="3"/>
      <c r="D1407" s="3"/>
      <c r="J1407" s="74"/>
    </row>
    <row r="1408" spans="1:10" s="2" customFormat="1">
      <c r="A1408" s="3"/>
      <c r="B1408" s="3"/>
      <c r="C1408" s="3"/>
      <c r="D1408" s="3"/>
      <c r="J1408" s="74"/>
    </row>
    <row r="1409" spans="1:10" s="2" customFormat="1">
      <c r="A1409" s="3"/>
      <c r="B1409" s="3"/>
      <c r="C1409" s="3"/>
      <c r="D1409" s="3"/>
      <c r="J1409" s="74"/>
    </row>
    <row r="1410" spans="1:10" s="2" customFormat="1">
      <c r="A1410" s="3"/>
      <c r="B1410" s="3"/>
      <c r="C1410" s="3"/>
      <c r="D1410" s="3"/>
      <c r="J1410" s="74"/>
    </row>
    <row r="1411" spans="1:10" s="2" customFormat="1">
      <c r="A1411" s="3"/>
      <c r="B1411" s="3"/>
      <c r="C1411" s="3"/>
      <c r="D1411" s="3"/>
      <c r="J1411" s="74"/>
    </row>
    <row r="1412" spans="1:10" s="2" customFormat="1">
      <c r="A1412" s="3"/>
      <c r="B1412" s="3"/>
      <c r="C1412" s="3"/>
      <c r="D1412" s="3"/>
      <c r="J1412" s="74"/>
    </row>
    <row r="1413" spans="1:10" s="2" customFormat="1">
      <c r="A1413" s="3"/>
      <c r="B1413" s="3"/>
      <c r="C1413" s="3"/>
      <c r="D1413" s="3"/>
      <c r="J1413" s="74"/>
    </row>
    <row r="1414" spans="1:10" s="2" customFormat="1">
      <c r="A1414" s="3"/>
      <c r="B1414" s="3"/>
      <c r="C1414" s="3"/>
      <c r="D1414" s="3"/>
      <c r="J1414" s="74"/>
    </row>
    <row r="1415" spans="1:10" s="2" customFormat="1">
      <c r="A1415" s="3"/>
      <c r="B1415" s="3"/>
      <c r="C1415" s="3"/>
      <c r="D1415" s="3"/>
      <c r="J1415" s="74"/>
    </row>
    <row r="1416" spans="1:10" s="2" customFormat="1">
      <c r="A1416" s="3"/>
      <c r="B1416" s="3"/>
      <c r="C1416" s="3"/>
      <c r="D1416" s="3"/>
      <c r="J1416" s="74"/>
    </row>
    <row r="1417" spans="1:10" s="2" customFormat="1">
      <c r="A1417" s="3"/>
      <c r="B1417" s="3"/>
      <c r="C1417" s="3"/>
      <c r="D1417" s="3"/>
      <c r="J1417" s="74"/>
    </row>
    <row r="1418" spans="1:10" s="2" customFormat="1">
      <c r="A1418" s="3"/>
      <c r="B1418" s="3"/>
      <c r="C1418" s="3"/>
      <c r="D1418" s="3"/>
      <c r="J1418" s="74"/>
    </row>
    <row r="1419" spans="1:10" s="2" customFormat="1">
      <c r="A1419" s="3"/>
      <c r="B1419" s="3"/>
      <c r="C1419" s="3"/>
      <c r="D1419" s="3"/>
      <c r="J1419" s="74"/>
    </row>
    <row r="1420" spans="1:10" s="2" customFormat="1">
      <c r="A1420" s="3"/>
      <c r="B1420" s="3"/>
      <c r="C1420" s="3"/>
      <c r="D1420" s="3"/>
      <c r="J1420" s="74"/>
    </row>
    <row r="1421" spans="1:10" s="2" customFormat="1">
      <c r="A1421" s="3"/>
      <c r="B1421" s="3"/>
      <c r="C1421" s="3"/>
      <c r="D1421" s="3"/>
      <c r="J1421" s="74"/>
    </row>
    <row r="1422" spans="1:10" s="2" customFormat="1">
      <c r="A1422" s="3"/>
      <c r="B1422" s="3"/>
      <c r="C1422" s="3"/>
      <c r="D1422" s="3"/>
      <c r="J1422" s="74"/>
    </row>
    <row r="1423" spans="1:10" s="2" customFormat="1">
      <c r="A1423" s="3"/>
      <c r="B1423" s="3"/>
      <c r="C1423" s="3"/>
      <c r="D1423" s="3"/>
      <c r="J1423" s="74"/>
    </row>
    <row r="1424" spans="1:10" s="2" customFormat="1">
      <c r="A1424" s="3"/>
      <c r="B1424" s="3"/>
      <c r="C1424" s="3"/>
      <c r="D1424" s="3"/>
      <c r="J1424" s="74"/>
    </row>
    <row r="1425" spans="1:10" s="2" customFormat="1">
      <c r="A1425" s="3"/>
      <c r="B1425" s="3"/>
      <c r="C1425" s="3"/>
      <c r="D1425" s="3"/>
      <c r="J1425" s="74"/>
    </row>
    <row r="1426" spans="1:10" s="2" customFormat="1">
      <c r="A1426" s="3"/>
      <c r="B1426" s="3"/>
      <c r="C1426" s="3"/>
      <c r="D1426" s="3"/>
      <c r="J1426" s="74"/>
    </row>
    <row r="1427" spans="1:10" s="2" customFormat="1">
      <c r="A1427" s="3"/>
      <c r="B1427" s="3"/>
      <c r="C1427" s="3"/>
      <c r="D1427" s="3"/>
      <c r="J1427" s="74"/>
    </row>
    <row r="1428" spans="1:10" s="2" customFormat="1">
      <c r="A1428" s="3"/>
      <c r="B1428" s="3"/>
      <c r="C1428" s="3"/>
      <c r="D1428" s="3"/>
      <c r="J1428" s="74"/>
    </row>
    <row r="1429" spans="1:10" s="2" customFormat="1">
      <c r="A1429" s="3"/>
      <c r="B1429" s="3"/>
      <c r="C1429" s="3"/>
      <c r="D1429" s="3"/>
      <c r="J1429" s="74"/>
    </row>
    <row r="1430" spans="1:10" s="2" customFormat="1">
      <c r="A1430" s="3"/>
      <c r="B1430" s="3"/>
      <c r="C1430" s="3"/>
      <c r="D1430" s="3"/>
      <c r="J1430" s="74"/>
    </row>
    <row r="1431" spans="1:10" s="2" customFormat="1">
      <c r="A1431" s="3"/>
      <c r="B1431" s="3"/>
      <c r="C1431" s="3"/>
      <c r="D1431" s="3"/>
      <c r="J1431" s="74"/>
    </row>
    <row r="1432" spans="1:10" s="2" customFormat="1">
      <c r="A1432" s="3"/>
      <c r="B1432" s="3"/>
      <c r="C1432" s="3"/>
      <c r="D1432" s="3"/>
      <c r="J1432" s="74"/>
    </row>
    <row r="1433" spans="1:10" s="2" customFormat="1">
      <c r="A1433" s="3"/>
      <c r="B1433" s="3"/>
      <c r="C1433" s="3"/>
      <c r="D1433" s="3"/>
      <c r="J1433" s="74"/>
    </row>
    <row r="1434" spans="1:10" s="2" customFormat="1">
      <c r="A1434" s="3"/>
      <c r="B1434" s="3"/>
      <c r="C1434" s="3"/>
      <c r="D1434" s="3"/>
      <c r="J1434" s="74"/>
    </row>
    <row r="1435" spans="1:10" s="2" customFormat="1">
      <c r="A1435" s="3"/>
      <c r="B1435" s="3"/>
      <c r="C1435" s="3"/>
      <c r="D1435" s="3"/>
      <c r="J1435" s="74"/>
    </row>
    <row r="1436" spans="1:10" s="2" customFormat="1">
      <c r="A1436" s="3"/>
      <c r="B1436" s="3"/>
      <c r="C1436" s="3"/>
      <c r="D1436" s="3"/>
      <c r="J1436" s="74"/>
    </row>
    <row r="1437" spans="1:10" s="2" customFormat="1">
      <c r="A1437" s="3"/>
      <c r="B1437" s="3"/>
      <c r="C1437" s="3"/>
      <c r="D1437" s="3"/>
      <c r="J1437" s="74"/>
    </row>
    <row r="1438" spans="1:10" s="2" customFormat="1">
      <c r="A1438" s="3"/>
      <c r="B1438" s="3"/>
      <c r="C1438" s="3"/>
      <c r="D1438" s="3"/>
      <c r="J1438" s="74"/>
    </row>
    <row r="1439" spans="1:10" s="2" customFormat="1">
      <c r="A1439" s="3"/>
      <c r="B1439" s="3"/>
      <c r="C1439" s="3"/>
      <c r="D1439" s="3"/>
      <c r="J1439" s="74"/>
    </row>
    <row r="1440" spans="1:10" s="2" customFormat="1">
      <c r="A1440" s="3"/>
      <c r="B1440" s="3"/>
      <c r="C1440" s="3"/>
      <c r="D1440" s="3"/>
      <c r="J1440" s="74"/>
    </row>
    <row r="1441" spans="1:10" s="2" customFormat="1">
      <c r="A1441" s="3"/>
      <c r="B1441" s="3"/>
      <c r="C1441" s="3"/>
      <c r="D1441" s="3"/>
      <c r="J1441" s="74"/>
    </row>
    <row r="1442" spans="1:10" s="2" customFormat="1">
      <c r="A1442" s="3"/>
      <c r="B1442" s="3"/>
      <c r="C1442" s="3"/>
      <c r="D1442" s="3"/>
      <c r="J1442" s="74"/>
    </row>
    <row r="1443" spans="1:10" s="2" customFormat="1">
      <c r="A1443" s="3"/>
      <c r="B1443" s="3"/>
      <c r="C1443" s="3"/>
      <c r="D1443" s="3"/>
      <c r="J1443" s="74"/>
    </row>
    <row r="1444" spans="1:10" s="2" customFormat="1">
      <c r="A1444" s="3"/>
      <c r="B1444" s="3"/>
      <c r="C1444" s="3"/>
      <c r="D1444" s="3"/>
      <c r="J1444" s="74"/>
    </row>
    <row r="1445" spans="1:10" s="2" customFormat="1">
      <c r="A1445" s="3"/>
      <c r="B1445" s="3"/>
      <c r="C1445" s="3"/>
      <c r="D1445" s="3"/>
      <c r="J1445" s="74"/>
    </row>
    <row r="1446" spans="1:10" s="2" customFormat="1">
      <c r="A1446" s="3"/>
      <c r="B1446" s="3"/>
      <c r="C1446" s="3"/>
      <c r="D1446" s="3"/>
      <c r="J1446" s="74"/>
    </row>
    <row r="1447" spans="1:10" s="2" customFormat="1">
      <c r="A1447" s="3"/>
      <c r="B1447" s="3"/>
      <c r="C1447" s="3"/>
      <c r="D1447" s="3"/>
      <c r="J1447" s="74"/>
    </row>
    <row r="1448" spans="1:10" s="2" customFormat="1">
      <c r="A1448" s="3"/>
      <c r="B1448" s="3"/>
      <c r="C1448" s="3"/>
      <c r="D1448" s="3"/>
      <c r="J1448" s="74"/>
    </row>
    <row r="1449" spans="1:10" s="2" customFormat="1">
      <c r="A1449" s="3"/>
      <c r="B1449" s="3"/>
      <c r="C1449" s="3"/>
      <c r="D1449" s="3"/>
      <c r="J1449" s="74"/>
    </row>
    <row r="1450" spans="1:10" s="2" customFormat="1">
      <c r="A1450" s="3"/>
      <c r="B1450" s="3"/>
      <c r="C1450" s="3"/>
      <c r="D1450" s="3"/>
      <c r="J1450" s="74"/>
    </row>
    <row r="1451" spans="1:10" s="2" customFormat="1">
      <c r="A1451" s="3"/>
      <c r="B1451" s="3"/>
      <c r="C1451" s="3"/>
      <c r="D1451" s="3"/>
      <c r="J1451" s="74"/>
    </row>
    <row r="1452" spans="1:10" s="2" customFormat="1">
      <c r="A1452" s="3"/>
      <c r="B1452" s="3"/>
      <c r="C1452" s="3"/>
      <c r="D1452" s="3"/>
      <c r="J1452" s="74"/>
    </row>
    <row r="1453" spans="1:10" s="2" customFormat="1">
      <c r="A1453" s="3"/>
      <c r="B1453" s="3"/>
      <c r="C1453" s="3"/>
      <c r="D1453" s="3"/>
      <c r="J1453" s="74"/>
    </row>
    <row r="1454" spans="1:10" s="2" customFormat="1">
      <c r="A1454" s="3"/>
      <c r="B1454" s="3"/>
      <c r="C1454" s="3"/>
      <c r="D1454" s="3"/>
      <c r="J1454" s="74"/>
    </row>
    <row r="1455" spans="1:10" s="2" customFormat="1">
      <c r="A1455" s="3"/>
      <c r="B1455" s="3"/>
      <c r="C1455" s="3"/>
      <c r="D1455" s="3"/>
      <c r="J1455" s="74"/>
    </row>
    <row r="1456" spans="1:10" s="2" customFormat="1">
      <c r="A1456" s="3"/>
      <c r="B1456" s="3"/>
      <c r="C1456" s="3"/>
      <c r="D1456" s="3"/>
      <c r="J1456" s="74"/>
    </row>
    <row r="1457" spans="1:10" s="2" customFormat="1">
      <c r="A1457" s="3"/>
      <c r="B1457" s="3"/>
      <c r="C1457" s="3"/>
      <c r="D1457" s="3"/>
      <c r="J1457" s="74"/>
    </row>
    <row r="1458" spans="1:10" s="2" customFormat="1">
      <c r="A1458" s="3"/>
      <c r="B1458" s="3"/>
      <c r="C1458" s="3"/>
      <c r="D1458" s="3"/>
      <c r="J1458" s="74"/>
    </row>
    <row r="1459" spans="1:10" s="2" customFormat="1">
      <c r="A1459" s="3"/>
      <c r="B1459" s="3"/>
      <c r="C1459" s="3"/>
      <c r="D1459" s="3"/>
      <c r="J1459" s="74"/>
    </row>
    <row r="1460" spans="1:10" s="2" customFormat="1">
      <c r="A1460" s="3"/>
      <c r="B1460" s="3"/>
      <c r="C1460" s="3"/>
      <c r="D1460" s="3"/>
      <c r="J1460" s="74"/>
    </row>
    <row r="1461" spans="1:10" s="2" customFormat="1">
      <c r="A1461" s="3"/>
      <c r="B1461" s="3"/>
      <c r="C1461" s="3"/>
      <c r="D1461" s="3"/>
      <c r="J1461" s="74"/>
    </row>
    <row r="1462" spans="1:10" s="2" customFormat="1">
      <c r="A1462" s="3"/>
      <c r="B1462" s="3"/>
      <c r="C1462" s="3"/>
      <c r="D1462" s="3"/>
      <c r="J1462" s="74"/>
    </row>
    <row r="1463" spans="1:10" s="2" customFormat="1">
      <c r="A1463" s="3"/>
      <c r="B1463" s="3"/>
      <c r="C1463" s="3"/>
      <c r="D1463" s="3"/>
      <c r="J1463" s="74"/>
    </row>
    <row r="1464" spans="1:10" s="2" customFormat="1">
      <c r="A1464" s="3"/>
      <c r="B1464" s="3"/>
      <c r="C1464" s="3"/>
      <c r="D1464" s="3"/>
      <c r="J1464" s="74"/>
    </row>
    <row r="1465" spans="1:10" s="2" customFormat="1">
      <c r="A1465" s="3"/>
      <c r="B1465" s="3"/>
      <c r="C1465" s="3"/>
      <c r="D1465" s="3"/>
      <c r="J1465" s="74"/>
    </row>
    <row r="1466" spans="1:10" s="2" customFormat="1">
      <c r="A1466" s="3"/>
      <c r="B1466" s="3"/>
      <c r="C1466" s="3"/>
      <c r="D1466" s="3"/>
      <c r="J1466" s="74"/>
    </row>
    <row r="1467" spans="1:10" s="2" customFormat="1">
      <c r="A1467" s="3"/>
      <c r="B1467" s="3"/>
      <c r="C1467" s="3"/>
      <c r="D1467" s="3"/>
      <c r="J1467" s="74"/>
    </row>
    <row r="1468" spans="1:10" s="2" customFormat="1">
      <c r="A1468" s="3"/>
      <c r="B1468" s="3"/>
      <c r="C1468" s="3"/>
      <c r="D1468" s="3"/>
      <c r="J1468" s="74"/>
    </row>
    <row r="1469" spans="1:10" s="2" customFormat="1">
      <c r="A1469" s="3"/>
      <c r="B1469" s="3"/>
      <c r="C1469" s="3"/>
      <c r="D1469" s="3"/>
      <c r="J1469" s="74"/>
    </row>
    <row r="1470" spans="1:10" s="2" customFormat="1">
      <c r="A1470" s="3"/>
      <c r="B1470" s="3"/>
      <c r="C1470" s="3"/>
      <c r="D1470" s="3"/>
      <c r="J1470" s="74"/>
    </row>
    <row r="1471" spans="1:10" s="2" customFormat="1">
      <c r="A1471" s="3"/>
      <c r="B1471" s="3"/>
      <c r="C1471" s="3"/>
      <c r="D1471" s="3"/>
      <c r="J1471" s="74"/>
    </row>
    <row r="1472" spans="1:10" s="2" customFormat="1">
      <c r="A1472" s="3"/>
      <c r="B1472" s="3"/>
      <c r="C1472" s="3"/>
      <c r="D1472" s="3"/>
      <c r="J1472" s="74"/>
    </row>
    <row r="1473" spans="1:10" s="2" customFormat="1">
      <c r="A1473" s="3"/>
      <c r="B1473" s="3"/>
      <c r="C1473" s="3"/>
      <c r="D1473" s="3"/>
      <c r="J1473" s="74"/>
    </row>
    <row r="1474" spans="1:10" s="2" customFormat="1">
      <c r="A1474" s="3"/>
      <c r="B1474" s="3"/>
      <c r="C1474" s="3"/>
      <c r="D1474" s="3"/>
      <c r="J1474" s="74"/>
    </row>
    <row r="1475" spans="1:10" s="2" customFormat="1">
      <c r="A1475" s="3"/>
      <c r="B1475" s="3"/>
      <c r="C1475" s="3"/>
      <c r="D1475" s="3"/>
      <c r="J1475" s="74"/>
    </row>
    <row r="1476" spans="1:10" s="2" customFormat="1">
      <c r="A1476" s="3"/>
      <c r="B1476" s="3"/>
      <c r="C1476" s="3"/>
      <c r="D1476" s="3"/>
      <c r="J1476" s="74"/>
    </row>
    <row r="1477" spans="1:10" s="2" customFormat="1">
      <c r="A1477" s="3"/>
      <c r="B1477" s="3"/>
      <c r="C1477" s="3"/>
      <c r="D1477" s="3"/>
      <c r="J1477" s="74"/>
    </row>
    <row r="1478" spans="1:10" s="2" customFormat="1">
      <c r="A1478" s="3"/>
      <c r="B1478" s="3"/>
      <c r="C1478" s="3"/>
      <c r="D1478" s="3"/>
      <c r="J1478" s="74"/>
    </row>
    <row r="1479" spans="1:10" s="2" customFormat="1">
      <c r="A1479" s="3"/>
      <c r="B1479" s="3"/>
      <c r="C1479" s="3"/>
      <c r="D1479" s="3"/>
      <c r="J1479" s="74"/>
    </row>
    <row r="1480" spans="1:10" s="2" customFormat="1">
      <c r="A1480" s="3"/>
      <c r="B1480" s="3"/>
      <c r="C1480" s="3"/>
      <c r="D1480" s="3"/>
      <c r="J1480" s="74"/>
    </row>
    <row r="1481" spans="1:10" s="2" customFormat="1">
      <c r="A1481" s="3"/>
      <c r="B1481" s="3"/>
      <c r="C1481" s="3"/>
      <c r="D1481" s="3"/>
      <c r="J1481" s="74"/>
    </row>
    <row r="1482" spans="1:10" s="2" customFormat="1">
      <c r="A1482" s="3"/>
      <c r="B1482" s="3"/>
      <c r="C1482" s="3"/>
      <c r="D1482" s="3"/>
      <c r="J1482" s="74"/>
    </row>
    <row r="1483" spans="1:10" s="2" customFormat="1">
      <c r="A1483" s="3"/>
      <c r="B1483" s="3"/>
      <c r="C1483" s="3"/>
      <c r="D1483" s="3"/>
      <c r="J1483" s="74"/>
    </row>
    <row r="1484" spans="1:10" s="2" customFormat="1">
      <c r="A1484" s="3"/>
      <c r="B1484" s="3"/>
      <c r="C1484" s="3"/>
      <c r="D1484" s="3"/>
      <c r="J1484" s="74"/>
    </row>
    <row r="1485" spans="1:10" s="2" customFormat="1">
      <c r="A1485" s="3"/>
      <c r="B1485" s="3"/>
      <c r="C1485" s="3"/>
      <c r="D1485" s="3"/>
      <c r="J1485" s="74"/>
    </row>
    <row r="1486" spans="1:10" s="2" customFormat="1">
      <c r="A1486" s="3"/>
      <c r="B1486" s="3"/>
      <c r="C1486" s="3"/>
      <c r="D1486" s="3"/>
      <c r="J1486" s="74"/>
    </row>
    <row r="1487" spans="1:10" s="2" customFormat="1">
      <c r="A1487" s="3"/>
      <c r="B1487" s="3"/>
      <c r="C1487" s="3"/>
      <c r="D1487" s="3"/>
      <c r="J1487" s="74"/>
    </row>
    <row r="1488" spans="1:10" s="2" customFormat="1">
      <c r="A1488" s="3"/>
      <c r="B1488" s="3"/>
      <c r="C1488" s="3"/>
      <c r="D1488" s="3"/>
      <c r="J1488" s="74"/>
    </row>
    <row r="1489" spans="1:10" s="2" customFormat="1">
      <c r="A1489" s="3"/>
      <c r="B1489" s="3"/>
      <c r="C1489" s="3"/>
      <c r="D1489" s="3"/>
      <c r="J1489" s="74"/>
    </row>
    <row r="1490" spans="1:10" s="2" customFormat="1">
      <c r="A1490" s="3"/>
      <c r="B1490" s="3"/>
      <c r="C1490" s="3"/>
      <c r="D1490" s="3"/>
      <c r="J1490" s="74"/>
    </row>
    <row r="1491" spans="1:10" s="2" customFormat="1">
      <c r="A1491" s="3"/>
      <c r="B1491" s="3"/>
      <c r="C1491" s="3"/>
      <c r="D1491" s="3"/>
      <c r="J1491" s="74"/>
    </row>
    <row r="1492" spans="1:10" s="2" customFormat="1">
      <c r="A1492" s="3"/>
      <c r="B1492" s="3"/>
      <c r="C1492" s="3"/>
      <c r="D1492" s="3"/>
      <c r="J1492" s="74"/>
    </row>
    <row r="1493" spans="1:10" s="2" customFormat="1">
      <c r="A1493" s="3"/>
      <c r="B1493" s="3"/>
      <c r="C1493" s="3"/>
      <c r="D1493" s="3"/>
      <c r="J1493" s="74"/>
    </row>
    <row r="1494" spans="1:10" s="2" customFormat="1">
      <c r="A1494" s="3"/>
      <c r="B1494" s="3"/>
      <c r="C1494" s="3"/>
      <c r="D1494" s="3"/>
      <c r="J1494" s="74"/>
    </row>
    <row r="1495" spans="1:10" s="2" customFormat="1">
      <c r="A1495" s="3"/>
      <c r="B1495" s="3"/>
      <c r="C1495" s="3"/>
      <c r="D1495" s="3"/>
      <c r="J1495" s="74"/>
    </row>
    <row r="1496" spans="1:10" s="2" customFormat="1">
      <c r="A1496" s="3"/>
      <c r="B1496" s="3"/>
      <c r="C1496" s="3"/>
      <c r="D1496" s="3"/>
      <c r="J1496" s="74"/>
    </row>
    <row r="1497" spans="1:10" s="2" customFormat="1">
      <c r="A1497" s="3"/>
      <c r="B1497" s="3"/>
      <c r="C1497" s="3"/>
      <c r="D1497" s="3"/>
      <c r="J1497" s="74"/>
    </row>
    <row r="1498" spans="1:10" s="2" customFormat="1">
      <c r="A1498" s="3"/>
      <c r="B1498" s="3"/>
      <c r="C1498" s="3"/>
      <c r="D1498" s="3"/>
      <c r="J1498" s="74"/>
    </row>
    <row r="1499" spans="1:10" s="2" customFormat="1">
      <c r="A1499" s="3"/>
      <c r="B1499" s="3"/>
      <c r="C1499" s="3"/>
      <c r="D1499" s="3"/>
      <c r="J1499" s="74"/>
    </row>
    <row r="1500" spans="1:10" s="2" customFormat="1">
      <c r="A1500" s="3"/>
      <c r="B1500" s="3"/>
      <c r="C1500" s="3"/>
      <c r="D1500" s="3"/>
      <c r="J1500" s="74"/>
    </row>
    <row r="1501" spans="1:10" s="2" customFormat="1">
      <c r="A1501" s="3"/>
      <c r="B1501" s="3"/>
      <c r="C1501" s="3"/>
      <c r="D1501" s="3"/>
      <c r="J1501" s="74"/>
    </row>
    <row r="1502" spans="1:10" s="2" customFormat="1">
      <c r="A1502" s="3"/>
      <c r="B1502" s="3"/>
      <c r="C1502" s="3"/>
      <c r="D1502" s="3"/>
      <c r="J1502" s="74"/>
    </row>
    <row r="1503" spans="1:10" s="2" customFormat="1">
      <c r="A1503" s="3"/>
      <c r="B1503" s="3"/>
      <c r="C1503" s="3"/>
      <c r="D1503" s="3"/>
      <c r="J1503" s="74"/>
    </row>
    <row r="1504" spans="1:10" s="2" customFormat="1">
      <c r="A1504" s="3"/>
      <c r="B1504" s="3"/>
      <c r="C1504" s="3"/>
      <c r="D1504" s="3"/>
      <c r="J1504" s="74"/>
    </row>
    <row r="1505" spans="1:10" s="2" customFormat="1">
      <c r="A1505" s="3"/>
      <c r="B1505" s="3"/>
      <c r="C1505" s="3"/>
      <c r="D1505" s="3"/>
      <c r="J1505" s="74"/>
    </row>
    <row r="1506" spans="1:10" s="2" customFormat="1">
      <c r="A1506" s="3"/>
      <c r="B1506" s="3"/>
      <c r="C1506" s="3"/>
      <c r="D1506" s="3"/>
      <c r="J1506" s="74"/>
    </row>
    <row r="1507" spans="1:10" s="2" customFormat="1">
      <c r="A1507" s="3"/>
      <c r="B1507" s="3"/>
      <c r="C1507" s="3"/>
      <c r="D1507" s="3"/>
      <c r="J1507" s="74"/>
    </row>
    <row r="1508" spans="1:10" s="2" customFormat="1">
      <c r="A1508" s="3"/>
      <c r="B1508" s="3"/>
      <c r="C1508" s="3"/>
      <c r="D1508" s="3"/>
      <c r="J1508" s="74"/>
    </row>
    <row r="1509" spans="1:10" s="2" customFormat="1">
      <c r="A1509" s="3"/>
      <c r="B1509" s="3"/>
      <c r="C1509" s="3"/>
      <c r="D1509" s="3"/>
      <c r="J1509" s="74"/>
    </row>
    <row r="1510" spans="1:10" s="2" customFormat="1">
      <c r="A1510" s="3"/>
      <c r="B1510" s="3"/>
      <c r="C1510" s="3"/>
      <c r="D1510" s="3"/>
      <c r="J1510" s="74"/>
    </row>
    <row r="1511" spans="1:10" s="2" customFormat="1">
      <c r="A1511" s="3"/>
      <c r="B1511" s="3"/>
      <c r="C1511" s="3"/>
      <c r="D1511" s="3"/>
      <c r="J1511" s="74"/>
    </row>
    <row r="1512" spans="1:10" s="2" customFormat="1">
      <c r="A1512" s="3"/>
      <c r="B1512" s="3"/>
      <c r="C1512" s="3"/>
      <c r="D1512" s="3"/>
      <c r="J1512" s="74"/>
    </row>
    <row r="1513" spans="1:10" s="2" customFormat="1">
      <c r="A1513" s="3"/>
      <c r="B1513" s="3"/>
      <c r="C1513" s="3"/>
      <c r="D1513" s="3"/>
      <c r="J1513" s="74"/>
    </row>
    <row r="1514" spans="1:10" s="2" customFormat="1">
      <c r="A1514" s="3"/>
      <c r="B1514" s="3"/>
      <c r="C1514" s="3"/>
      <c r="D1514" s="3"/>
      <c r="J1514" s="74"/>
    </row>
    <row r="1515" spans="1:10" s="2" customFormat="1">
      <c r="A1515" s="3"/>
      <c r="B1515" s="3"/>
      <c r="C1515" s="3"/>
      <c r="D1515" s="3"/>
      <c r="J1515" s="74"/>
    </row>
    <row r="1516" spans="1:10" s="2" customFormat="1">
      <c r="A1516" s="3"/>
      <c r="B1516" s="3"/>
      <c r="C1516" s="3"/>
      <c r="D1516" s="3"/>
      <c r="J1516" s="74"/>
    </row>
    <row r="1517" spans="1:10" s="2" customFormat="1">
      <c r="A1517" s="3"/>
      <c r="B1517" s="3"/>
      <c r="C1517" s="3"/>
      <c r="D1517" s="3"/>
      <c r="J1517" s="74"/>
    </row>
    <row r="1518" spans="1:10" s="2" customFormat="1">
      <c r="A1518" s="3"/>
      <c r="B1518" s="3"/>
      <c r="C1518" s="3"/>
      <c r="D1518" s="3"/>
      <c r="J1518" s="74"/>
    </row>
    <row r="1519" spans="1:10" s="2" customFormat="1">
      <c r="A1519" s="3"/>
      <c r="B1519" s="3"/>
      <c r="C1519" s="3"/>
      <c r="D1519" s="3"/>
      <c r="J1519" s="74"/>
    </row>
    <row r="1520" spans="1:10" s="2" customFormat="1">
      <c r="A1520" s="3"/>
      <c r="B1520" s="3"/>
      <c r="C1520" s="3"/>
      <c r="D1520" s="3"/>
      <c r="J1520" s="74"/>
    </row>
    <row r="1521" spans="1:10" s="2" customFormat="1">
      <c r="A1521" s="3"/>
      <c r="B1521" s="3"/>
      <c r="C1521" s="3"/>
      <c r="D1521" s="3"/>
      <c r="J1521" s="74"/>
    </row>
    <row r="1522" spans="1:10" s="2" customFormat="1">
      <c r="A1522" s="3"/>
      <c r="B1522" s="3"/>
      <c r="C1522" s="3"/>
      <c r="D1522" s="3"/>
      <c r="J1522" s="74"/>
    </row>
    <row r="1523" spans="1:10" s="2" customFormat="1">
      <c r="A1523" s="3"/>
      <c r="B1523" s="3"/>
      <c r="C1523" s="3"/>
      <c r="D1523" s="3"/>
      <c r="J1523" s="74"/>
    </row>
    <row r="1524" spans="1:10" s="2" customFormat="1">
      <c r="A1524" s="3"/>
      <c r="B1524" s="3"/>
      <c r="C1524" s="3"/>
      <c r="D1524" s="3"/>
      <c r="J1524" s="74"/>
    </row>
    <row r="1525" spans="1:10" s="2" customFormat="1">
      <c r="A1525" s="3"/>
      <c r="B1525" s="3"/>
      <c r="C1525" s="3"/>
      <c r="D1525" s="3"/>
      <c r="J1525" s="74"/>
    </row>
    <row r="1526" spans="1:10" s="2" customFormat="1">
      <c r="A1526" s="3"/>
      <c r="B1526" s="3"/>
      <c r="C1526" s="3"/>
      <c r="D1526" s="3"/>
      <c r="J1526" s="74"/>
    </row>
    <row r="1527" spans="1:10" s="2" customFormat="1">
      <c r="A1527" s="3"/>
      <c r="B1527" s="3"/>
      <c r="C1527" s="3"/>
      <c r="D1527" s="3"/>
      <c r="J1527" s="74"/>
    </row>
    <row r="1528" spans="1:10" s="2" customFormat="1">
      <c r="A1528" s="3"/>
      <c r="B1528" s="3"/>
      <c r="C1528" s="3"/>
      <c r="D1528" s="3"/>
      <c r="J1528" s="74"/>
    </row>
    <row r="1529" spans="1:10" s="2" customFormat="1">
      <c r="A1529" s="3"/>
      <c r="B1529" s="3"/>
      <c r="C1529" s="3"/>
      <c r="D1529" s="3"/>
      <c r="J1529" s="74"/>
    </row>
    <row r="1530" spans="1:10" s="2" customFormat="1">
      <c r="A1530" s="3"/>
      <c r="B1530" s="3"/>
      <c r="C1530" s="3"/>
      <c r="D1530" s="3"/>
      <c r="J1530" s="74"/>
    </row>
    <row r="1531" spans="1:10" s="2" customFormat="1">
      <c r="A1531" s="3"/>
      <c r="B1531" s="3"/>
      <c r="C1531" s="3"/>
      <c r="D1531" s="3"/>
      <c r="J1531" s="74"/>
    </row>
    <row r="1532" spans="1:10" s="2" customFormat="1">
      <c r="A1532" s="3"/>
      <c r="B1532" s="3"/>
      <c r="C1532" s="3"/>
      <c r="D1532" s="3"/>
      <c r="J1532" s="74"/>
    </row>
    <row r="1533" spans="1:10" s="2" customFormat="1">
      <c r="A1533" s="3"/>
      <c r="B1533" s="3"/>
      <c r="C1533" s="3"/>
      <c r="D1533" s="3"/>
      <c r="J1533" s="74"/>
    </row>
    <row r="1534" spans="1:10" s="2" customFormat="1">
      <c r="A1534" s="3"/>
      <c r="B1534" s="3"/>
      <c r="C1534" s="3"/>
      <c r="D1534" s="3"/>
      <c r="J1534" s="74"/>
    </row>
    <row r="1535" spans="1:10" s="2" customFormat="1">
      <c r="A1535" s="3"/>
      <c r="B1535" s="3"/>
      <c r="C1535" s="3"/>
      <c r="D1535" s="3"/>
      <c r="J1535" s="74"/>
    </row>
    <row r="1536" spans="1:10" s="2" customFormat="1">
      <c r="A1536" s="3"/>
      <c r="B1536" s="3"/>
      <c r="C1536" s="3"/>
      <c r="D1536" s="3"/>
      <c r="J1536" s="74"/>
    </row>
    <row r="1537" spans="1:10" s="2" customFormat="1">
      <c r="A1537" s="3"/>
      <c r="B1537" s="3"/>
      <c r="C1537" s="3"/>
      <c r="D1537" s="3"/>
      <c r="J1537" s="74"/>
    </row>
    <row r="1538" spans="1:10" s="2" customFormat="1">
      <c r="A1538" s="3"/>
      <c r="B1538" s="3"/>
      <c r="C1538" s="3"/>
      <c r="D1538" s="3"/>
      <c r="J1538" s="74"/>
    </row>
    <row r="1539" spans="1:10" s="2" customFormat="1">
      <c r="A1539" s="3"/>
      <c r="B1539" s="3"/>
      <c r="C1539" s="3"/>
      <c r="D1539" s="3"/>
      <c r="J1539" s="74"/>
    </row>
    <row r="1540" spans="1:10" s="2" customFormat="1">
      <c r="A1540" s="3"/>
      <c r="B1540" s="3"/>
      <c r="C1540" s="3"/>
      <c r="D1540" s="3"/>
      <c r="J1540" s="74"/>
    </row>
    <row r="1541" spans="1:10" s="2" customFormat="1">
      <c r="A1541" s="3"/>
      <c r="B1541" s="3"/>
      <c r="C1541" s="3"/>
      <c r="D1541" s="3"/>
      <c r="J1541" s="74"/>
    </row>
    <row r="1542" spans="1:10" s="2" customFormat="1">
      <c r="A1542" s="3"/>
      <c r="B1542" s="3"/>
      <c r="C1542" s="3"/>
      <c r="D1542" s="3"/>
      <c r="J1542" s="74"/>
    </row>
    <row r="1543" spans="1:10" s="2" customFormat="1">
      <c r="A1543" s="3"/>
      <c r="B1543" s="3"/>
      <c r="C1543" s="3"/>
      <c r="D1543" s="3"/>
      <c r="J1543" s="74"/>
    </row>
    <row r="1544" spans="1:10" s="2" customFormat="1">
      <c r="A1544" s="3"/>
      <c r="B1544" s="3"/>
      <c r="C1544" s="3"/>
      <c r="D1544" s="3"/>
      <c r="J1544" s="74"/>
    </row>
    <row r="1545" spans="1:10" s="2" customFormat="1">
      <c r="A1545" s="3"/>
      <c r="B1545" s="3"/>
      <c r="C1545" s="3"/>
      <c r="D1545" s="3"/>
      <c r="J1545" s="74"/>
    </row>
    <row r="1546" spans="1:10" s="2" customFormat="1">
      <c r="A1546" s="3"/>
      <c r="B1546" s="3"/>
      <c r="C1546" s="3"/>
      <c r="D1546" s="3"/>
      <c r="J1546" s="74"/>
    </row>
    <row r="1547" spans="1:10" s="2" customFormat="1">
      <c r="A1547" s="3"/>
      <c r="B1547" s="3"/>
      <c r="C1547" s="3"/>
      <c r="D1547" s="3"/>
      <c r="J1547" s="74"/>
    </row>
    <row r="1548" spans="1:10" s="2" customFormat="1">
      <c r="A1548" s="3"/>
      <c r="B1548" s="3"/>
      <c r="C1548" s="3"/>
      <c r="D1548" s="3"/>
      <c r="J1548" s="74"/>
    </row>
    <row r="1549" spans="1:10" s="2" customFormat="1">
      <c r="A1549" s="3"/>
      <c r="B1549" s="3"/>
      <c r="C1549" s="3"/>
      <c r="D1549" s="3"/>
      <c r="J1549" s="74"/>
    </row>
    <row r="1550" spans="1:10" s="2" customFormat="1">
      <c r="A1550" s="3"/>
      <c r="B1550" s="3"/>
      <c r="C1550" s="3"/>
      <c r="D1550" s="3"/>
      <c r="J1550" s="74"/>
    </row>
    <row r="1551" spans="1:10" s="2" customFormat="1">
      <c r="A1551" s="3"/>
      <c r="B1551" s="3"/>
      <c r="C1551" s="3"/>
      <c r="D1551" s="3"/>
      <c r="J1551" s="74"/>
    </row>
    <row r="1552" spans="1:10" s="2" customFormat="1">
      <c r="A1552" s="3"/>
      <c r="B1552" s="3"/>
      <c r="C1552" s="3"/>
      <c r="D1552" s="3"/>
      <c r="J1552" s="74"/>
    </row>
    <row r="1553" spans="1:10" s="2" customFormat="1">
      <c r="A1553" s="3"/>
      <c r="B1553" s="3"/>
      <c r="C1553" s="3"/>
      <c r="D1553" s="3"/>
      <c r="J1553" s="74"/>
    </row>
    <row r="1554" spans="1:10" s="2" customFormat="1">
      <c r="A1554" s="3"/>
      <c r="B1554" s="3"/>
      <c r="C1554" s="3"/>
      <c r="D1554" s="3"/>
      <c r="J1554" s="74"/>
    </row>
    <row r="1555" spans="1:10" s="2" customFormat="1">
      <c r="A1555" s="3"/>
      <c r="B1555" s="3"/>
      <c r="C1555" s="3"/>
      <c r="D1555" s="3"/>
      <c r="J1555" s="74"/>
    </row>
    <row r="1556" spans="1:10" s="2" customFormat="1">
      <c r="A1556" s="3"/>
      <c r="B1556" s="3"/>
      <c r="C1556" s="3"/>
      <c r="D1556" s="3"/>
      <c r="J1556" s="74"/>
    </row>
    <row r="1557" spans="1:10" s="2" customFormat="1">
      <c r="A1557" s="3"/>
      <c r="B1557" s="3"/>
      <c r="C1557" s="3"/>
      <c r="D1557" s="3"/>
      <c r="J1557" s="74"/>
    </row>
    <row r="1558" spans="1:10" s="2" customFormat="1">
      <c r="A1558" s="3"/>
      <c r="B1558" s="3"/>
      <c r="C1558" s="3"/>
      <c r="D1558" s="3"/>
      <c r="J1558" s="74"/>
    </row>
    <row r="1559" spans="1:10" s="2" customFormat="1">
      <c r="A1559" s="3"/>
      <c r="B1559" s="3"/>
      <c r="C1559" s="3"/>
      <c r="D1559" s="3"/>
      <c r="J1559" s="74"/>
    </row>
    <row r="1560" spans="1:10" s="2" customFormat="1">
      <c r="A1560" s="3"/>
      <c r="B1560" s="3"/>
      <c r="C1560" s="3"/>
      <c r="D1560" s="3"/>
      <c r="J1560" s="74"/>
    </row>
    <row r="1561" spans="1:10" s="2" customFormat="1">
      <c r="A1561" s="3"/>
      <c r="B1561" s="3"/>
      <c r="C1561" s="3"/>
      <c r="D1561" s="3"/>
      <c r="J1561" s="74"/>
    </row>
    <row r="1562" spans="1:10" s="2" customFormat="1">
      <c r="A1562" s="3"/>
      <c r="B1562" s="3"/>
      <c r="C1562" s="3"/>
      <c r="D1562" s="3"/>
      <c r="J1562" s="74"/>
    </row>
    <row r="1563" spans="1:10" s="2" customFormat="1">
      <c r="A1563" s="3"/>
      <c r="B1563" s="3"/>
      <c r="C1563" s="3"/>
      <c r="D1563" s="3"/>
      <c r="J1563" s="74"/>
    </row>
    <row r="1564" spans="1:10" s="2" customFormat="1">
      <c r="A1564" s="3"/>
      <c r="B1564" s="3"/>
      <c r="C1564" s="3"/>
      <c r="D1564" s="3"/>
      <c r="J1564" s="74"/>
    </row>
    <row r="1565" spans="1:10" s="2" customFormat="1">
      <c r="A1565" s="3"/>
      <c r="B1565" s="3"/>
      <c r="C1565" s="3"/>
      <c r="D1565" s="3"/>
      <c r="J1565" s="74"/>
    </row>
    <row r="1566" spans="1:10" s="2" customFormat="1">
      <c r="A1566" s="3"/>
      <c r="B1566" s="3"/>
      <c r="C1566" s="3"/>
      <c r="D1566" s="3"/>
      <c r="J1566" s="74"/>
    </row>
    <row r="1567" spans="1:10" s="2" customFormat="1">
      <c r="A1567" s="3"/>
      <c r="B1567" s="3"/>
      <c r="C1567" s="3"/>
      <c r="D1567" s="3"/>
      <c r="J1567" s="74"/>
    </row>
    <row r="1568" spans="1:10" s="2" customFormat="1">
      <c r="A1568" s="3"/>
      <c r="B1568" s="3"/>
      <c r="C1568" s="3"/>
      <c r="D1568" s="3"/>
      <c r="J1568" s="74"/>
    </row>
    <row r="1569" spans="1:10" s="2" customFormat="1">
      <c r="A1569" s="3"/>
      <c r="B1569" s="3"/>
      <c r="C1569" s="3"/>
      <c r="D1569" s="3"/>
      <c r="J1569" s="74"/>
    </row>
    <row r="1570" spans="1:10" s="2" customFormat="1">
      <c r="A1570" s="3"/>
      <c r="B1570" s="3"/>
      <c r="C1570" s="3"/>
      <c r="D1570" s="3"/>
      <c r="J1570" s="74"/>
    </row>
    <row r="1571" spans="1:10" s="2" customFormat="1">
      <c r="A1571" s="3"/>
      <c r="B1571" s="3"/>
      <c r="C1571" s="3"/>
      <c r="D1571" s="3"/>
      <c r="J1571" s="74"/>
    </row>
    <row r="1572" spans="1:10" s="2" customFormat="1">
      <c r="A1572" s="3"/>
      <c r="B1572" s="3"/>
      <c r="C1572" s="3"/>
      <c r="D1572" s="3"/>
      <c r="J1572" s="74"/>
    </row>
    <row r="1573" spans="1:10" s="2" customFormat="1">
      <c r="A1573" s="3"/>
      <c r="B1573" s="3"/>
      <c r="C1573" s="3"/>
      <c r="D1573" s="3"/>
      <c r="J1573" s="74"/>
    </row>
    <row r="1574" spans="1:10" s="2" customFormat="1">
      <c r="A1574" s="3"/>
      <c r="B1574" s="3"/>
      <c r="C1574" s="3"/>
      <c r="D1574" s="3"/>
      <c r="J1574" s="74"/>
    </row>
    <row r="1575" spans="1:10" s="2" customFormat="1">
      <c r="A1575" s="3"/>
      <c r="B1575" s="3"/>
      <c r="C1575" s="3"/>
      <c r="D1575" s="3"/>
      <c r="J1575" s="74"/>
    </row>
    <row r="1576" spans="1:10" s="2" customFormat="1">
      <c r="A1576" s="3"/>
      <c r="B1576" s="3"/>
      <c r="C1576" s="3"/>
      <c r="D1576" s="3"/>
      <c r="J1576" s="74"/>
    </row>
    <row r="1577" spans="1:10" s="2" customFormat="1">
      <c r="A1577" s="3"/>
      <c r="B1577" s="3"/>
      <c r="C1577" s="3"/>
      <c r="D1577" s="3"/>
      <c r="J1577" s="74"/>
    </row>
    <row r="1578" spans="1:10" s="2" customFormat="1">
      <c r="A1578" s="3"/>
      <c r="B1578" s="3"/>
      <c r="C1578" s="3"/>
      <c r="D1578" s="3"/>
      <c r="J1578" s="74"/>
    </row>
    <row r="1579" spans="1:10" s="2" customFormat="1">
      <c r="A1579" s="3"/>
      <c r="B1579" s="3"/>
      <c r="C1579" s="3"/>
      <c r="D1579" s="3"/>
      <c r="J1579" s="74"/>
    </row>
    <row r="1580" spans="1:10" s="2" customFormat="1">
      <c r="A1580" s="3"/>
      <c r="B1580" s="3"/>
      <c r="C1580" s="3"/>
      <c r="D1580" s="3"/>
      <c r="J1580" s="74"/>
    </row>
    <row r="1581" spans="1:10" s="2" customFormat="1">
      <c r="A1581" s="3"/>
      <c r="B1581" s="3"/>
      <c r="C1581" s="3"/>
      <c r="D1581" s="3"/>
      <c r="J1581" s="74"/>
    </row>
    <row r="1582" spans="1:10" s="2" customFormat="1">
      <c r="A1582" s="3"/>
      <c r="B1582" s="3"/>
      <c r="C1582" s="3"/>
      <c r="D1582" s="3"/>
      <c r="J1582" s="74"/>
    </row>
    <row r="1583" spans="1:10" s="2" customFormat="1">
      <c r="A1583" s="3"/>
      <c r="B1583" s="3"/>
      <c r="C1583" s="3"/>
      <c r="D1583" s="3"/>
      <c r="J1583" s="74"/>
    </row>
    <row r="1584" spans="1:10" s="2" customFormat="1">
      <c r="A1584" s="3"/>
      <c r="B1584" s="3"/>
      <c r="C1584" s="3"/>
      <c r="D1584" s="3"/>
      <c r="J1584" s="74"/>
    </row>
    <row r="1585" spans="1:10" s="2" customFormat="1">
      <c r="A1585" s="3"/>
      <c r="B1585" s="3"/>
      <c r="C1585" s="3"/>
      <c r="D1585" s="3"/>
      <c r="J1585" s="74"/>
    </row>
    <row r="1586" spans="1:10" s="2" customFormat="1">
      <c r="A1586" s="3"/>
      <c r="B1586" s="3"/>
      <c r="C1586" s="3"/>
      <c r="D1586" s="3"/>
      <c r="J1586" s="74"/>
    </row>
    <row r="1587" spans="1:10" s="2" customFormat="1">
      <c r="A1587" s="3"/>
      <c r="B1587" s="3"/>
      <c r="C1587" s="3"/>
      <c r="D1587" s="3"/>
      <c r="J1587" s="74"/>
    </row>
    <row r="1588" spans="1:10" s="2" customFormat="1">
      <c r="A1588" s="3"/>
      <c r="B1588" s="3"/>
      <c r="C1588" s="3"/>
      <c r="D1588" s="3"/>
      <c r="J1588" s="74"/>
    </row>
    <row r="1589" spans="1:10" s="2" customFormat="1">
      <c r="A1589" s="3"/>
      <c r="B1589" s="3"/>
      <c r="C1589" s="3"/>
      <c r="D1589" s="3"/>
      <c r="J1589" s="74"/>
    </row>
    <row r="1590" spans="1:10" s="2" customFormat="1">
      <c r="A1590" s="3"/>
      <c r="B1590" s="3"/>
      <c r="C1590" s="3"/>
      <c r="D1590" s="3"/>
      <c r="J1590" s="74"/>
    </row>
    <row r="1591" spans="1:10" s="2" customFormat="1">
      <c r="A1591" s="3"/>
      <c r="B1591" s="3"/>
      <c r="C1591" s="3"/>
      <c r="D1591" s="3"/>
      <c r="J1591" s="74"/>
    </row>
    <row r="1592" spans="1:10" s="2" customFormat="1">
      <c r="A1592" s="3"/>
      <c r="B1592" s="3"/>
      <c r="C1592" s="3"/>
      <c r="D1592" s="3"/>
      <c r="J1592" s="74"/>
    </row>
    <row r="1593" spans="1:10" s="2" customFormat="1">
      <c r="A1593" s="3"/>
      <c r="B1593" s="3"/>
      <c r="C1593" s="3"/>
      <c r="D1593" s="3"/>
      <c r="J1593" s="74"/>
    </row>
    <row r="1594" spans="1:10" s="2" customFormat="1">
      <c r="A1594" s="3"/>
      <c r="B1594" s="3"/>
      <c r="C1594" s="3"/>
      <c r="D1594" s="3"/>
      <c r="J1594" s="74"/>
    </row>
    <row r="1595" spans="1:10" s="2" customFormat="1">
      <c r="A1595" s="3"/>
      <c r="B1595" s="3"/>
      <c r="C1595" s="3"/>
      <c r="D1595" s="3"/>
      <c r="J1595" s="74"/>
    </row>
    <row r="1596" spans="1:10" s="2" customFormat="1">
      <c r="A1596" s="3"/>
      <c r="B1596" s="3"/>
      <c r="C1596" s="3"/>
      <c r="D1596" s="3"/>
      <c r="J1596" s="74"/>
    </row>
    <row r="1597" spans="1:10" s="2" customFormat="1">
      <c r="A1597" s="3"/>
      <c r="B1597" s="3"/>
      <c r="C1597" s="3"/>
      <c r="D1597" s="3"/>
      <c r="J1597" s="74"/>
    </row>
    <row r="1598" spans="1:10" s="2" customFormat="1">
      <c r="A1598" s="3"/>
      <c r="B1598" s="3"/>
      <c r="C1598" s="3"/>
      <c r="D1598" s="3"/>
      <c r="J1598" s="74"/>
    </row>
    <row r="1599" spans="1:10" s="2" customFormat="1">
      <c r="A1599" s="3"/>
      <c r="B1599" s="3"/>
      <c r="C1599" s="3"/>
      <c r="D1599" s="3"/>
      <c r="J1599" s="74"/>
    </row>
    <row r="1600" spans="1:10" s="2" customFormat="1">
      <c r="A1600" s="3"/>
      <c r="B1600" s="3"/>
      <c r="C1600" s="3"/>
      <c r="D1600" s="3"/>
      <c r="J1600" s="74"/>
    </row>
    <row r="1601" spans="1:10" s="2" customFormat="1">
      <c r="A1601" s="3"/>
      <c r="B1601" s="3"/>
      <c r="C1601" s="3"/>
      <c r="D1601" s="3"/>
      <c r="J1601" s="74"/>
    </row>
    <row r="1602" spans="1:10" s="2" customFormat="1">
      <c r="A1602" s="3"/>
      <c r="B1602" s="3"/>
      <c r="C1602" s="3"/>
      <c r="D1602" s="3"/>
      <c r="J1602" s="74"/>
    </row>
    <row r="1603" spans="1:10" s="2" customFormat="1">
      <c r="A1603" s="3"/>
      <c r="B1603" s="3"/>
      <c r="C1603" s="3"/>
      <c r="D1603" s="3"/>
      <c r="J1603" s="74"/>
    </row>
    <row r="1604" spans="1:10" s="2" customFormat="1">
      <c r="A1604" s="3"/>
      <c r="B1604" s="3"/>
      <c r="C1604" s="3"/>
      <c r="D1604" s="3"/>
      <c r="J1604" s="74"/>
    </row>
    <row r="1605" spans="1:10" s="2" customFormat="1">
      <c r="A1605" s="3"/>
      <c r="B1605" s="3"/>
      <c r="C1605" s="3"/>
      <c r="D1605" s="3"/>
      <c r="J1605" s="74"/>
    </row>
    <row r="1606" spans="1:10" s="2" customFormat="1">
      <c r="A1606" s="3"/>
      <c r="B1606" s="3"/>
      <c r="C1606" s="3"/>
      <c r="D1606" s="3"/>
      <c r="J1606" s="74"/>
    </row>
    <row r="1607" spans="1:10" s="2" customFormat="1">
      <c r="A1607" s="3"/>
      <c r="B1607" s="3"/>
      <c r="C1607" s="3"/>
      <c r="D1607" s="3"/>
      <c r="J1607" s="74"/>
    </row>
    <row r="1608" spans="1:10" s="2" customFormat="1">
      <c r="A1608" s="3"/>
      <c r="B1608" s="3"/>
      <c r="C1608" s="3"/>
      <c r="D1608" s="3"/>
      <c r="J1608" s="74"/>
    </row>
    <row r="1609" spans="1:10" s="2" customFormat="1">
      <c r="A1609" s="3"/>
      <c r="B1609" s="3"/>
      <c r="C1609" s="3"/>
      <c r="D1609" s="3"/>
      <c r="J1609" s="74"/>
    </row>
    <row r="1610" spans="1:10" s="2" customFormat="1">
      <c r="A1610" s="3"/>
      <c r="B1610" s="3"/>
      <c r="C1610" s="3"/>
      <c r="D1610" s="3"/>
      <c r="J1610" s="74"/>
    </row>
    <row r="1611" spans="1:10" s="2" customFormat="1">
      <c r="A1611" s="3"/>
      <c r="B1611" s="3"/>
      <c r="C1611" s="3"/>
      <c r="D1611" s="3"/>
      <c r="J1611" s="74"/>
    </row>
    <row r="1612" spans="1:10" s="2" customFormat="1">
      <c r="A1612" s="3"/>
      <c r="B1612" s="3"/>
      <c r="C1612" s="3"/>
      <c r="D1612" s="3"/>
      <c r="J1612" s="74"/>
    </row>
    <row r="1613" spans="1:10" s="2" customFormat="1">
      <c r="A1613" s="3"/>
      <c r="B1613" s="3"/>
      <c r="C1613" s="3"/>
      <c r="D1613" s="3"/>
      <c r="J1613" s="74"/>
    </row>
    <row r="1614" spans="1:10" s="2" customFormat="1">
      <c r="A1614" s="3"/>
      <c r="B1614" s="3"/>
      <c r="C1614" s="3"/>
      <c r="D1614" s="3"/>
      <c r="J1614" s="74"/>
    </row>
    <row r="1615" spans="1:10" s="2" customFormat="1">
      <c r="A1615" s="3"/>
      <c r="B1615" s="3"/>
      <c r="C1615" s="3"/>
      <c r="D1615" s="3"/>
      <c r="J1615" s="74"/>
    </row>
    <row r="1616" spans="1:10" s="2" customFormat="1">
      <c r="A1616" s="3"/>
      <c r="B1616" s="3"/>
      <c r="C1616" s="3"/>
      <c r="D1616" s="3"/>
      <c r="J1616" s="74"/>
    </row>
    <row r="1617" spans="1:10" s="2" customFormat="1">
      <c r="A1617" s="3"/>
      <c r="B1617" s="3"/>
      <c r="C1617" s="3"/>
      <c r="D1617" s="3"/>
      <c r="J1617" s="74"/>
    </row>
    <row r="1618" spans="1:10" s="2" customFormat="1">
      <c r="A1618" s="3"/>
      <c r="B1618" s="3"/>
      <c r="C1618" s="3"/>
      <c r="D1618" s="3"/>
      <c r="J1618" s="74"/>
    </row>
    <row r="1619" spans="1:10" s="2" customFormat="1">
      <c r="A1619" s="3"/>
      <c r="B1619" s="3"/>
      <c r="C1619" s="3"/>
      <c r="D1619" s="3"/>
      <c r="J1619" s="74"/>
    </row>
    <row r="1620" spans="1:10" s="2" customFormat="1">
      <c r="A1620" s="3"/>
      <c r="B1620" s="3"/>
      <c r="C1620" s="3"/>
      <c r="D1620" s="3"/>
      <c r="J1620" s="74"/>
    </row>
    <row r="1621" spans="1:10" s="2" customFormat="1">
      <c r="A1621" s="3"/>
      <c r="B1621" s="3"/>
      <c r="C1621" s="3"/>
      <c r="D1621" s="3"/>
      <c r="J1621" s="74"/>
    </row>
    <row r="1622" spans="1:10" s="2" customFormat="1">
      <c r="A1622" s="3"/>
      <c r="B1622" s="3"/>
      <c r="C1622" s="3"/>
      <c r="D1622" s="3"/>
      <c r="J1622" s="74"/>
    </row>
    <row r="1623" spans="1:10" s="2" customFormat="1">
      <c r="A1623" s="3"/>
      <c r="B1623" s="3"/>
      <c r="C1623" s="3"/>
      <c r="D1623" s="3"/>
      <c r="J1623" s="74"/>
    </row>
    <row r="1624" spans="1:10" s="2" customFormat="1">
      <c r="A1624" s="3"/>
      <c r="B1624" s="3"/>
      <c r="C1624" s="3"/>
      <c r="D1624" s="3"/>
      <c r="J1624" s="74"/>
    </row>
    <row r="1625" spans="1:10" s="2" customFormat="1">
      <c r="A1625" s="3"/>
      <c r="B1625" s="3"/>
      <c r="C1625" s="3"/>
      <c r="D1625" s="3"/>
      <c r="J1625" s="74"/>
    </row>
    <row r="1626" spans="1:10" s="2" customFormat="1">
      <c r="A1626" s="3"/>
      <c r="B1626" s="3"/>
      <c r="C1626" s="3"/>
      <c r="D1626" s="3"/>
      <c r="J1626" s="74"/>
    </row>
    <row r="1627" spans="1:10" s="2" customFormat="1">
      <c r="A1627" s="3"/>
      <c r="B1627" s="3"/>
      <c r="C1627" s="3"/>
      <c r="D1627" s="3"/>
      <c r="J1627" s="74"/>
    </row>
    <row r="1628" spans="1:10" s="2" customFormat="1">
      <c r="A1628" s="3"/>
      <c r="B1628" s="3"/>
      <c r="C1628" s="3"/>
      <c r="D1628" s="3"/>
      <c r="J1628" s="74"/>
    </row>
    <row r="1629" spans="1:10" s="2" customFormat="1">
      <c r="A1629" s="3"/>
      <c r="B1629" s="3"/>
      <c r="C1629" s="3"/>
      <c r="D1629" s="3"/>
      <c r="J1629" s="74"/>
    </row>
    <row r="1630" spans="1:10" s="2" customFormat="1">
      <c r="A1630" s="3"/>
      <c r="B1630" s="3"/>
      <c r="C1630" s="3"/>
      <c r="D1630" s="3"/>
      <c r="J1630" s="74"/>
    </row>
    <row r="1631" spans="1:10" s="2" customFormat="1">
      <c r="A1631" s="3"/>
      <c r="B1631" s="3"/>
      <c r="C1631" s="3"/>
      <c r="D1631" s="3"/>
      <c r="J1631" s="74"/>
    </row>
    <row r="1632" spans="1:10" s="2" customFormat="1">
      <c r="A1632" s="3"/>
      <c r="B1632" s="3"/>
      <c r="C1632" s="3"/>
      <c r="D1632" s="3"/>
      <c r="J1632" s="74"/>
    </row>
    <row r="1633" spans="1:10" s="2" customFormat="1">
      <c r="A1633" s="3"/>
      <c r="B1633" s="3"/>
      <c r="C1633" s="3"/>
      <c r="D1633" s="3"/>
      <c r="J1633" s="74"/>
    </row>
    <row r="1634" spans="1:10" s="2" customFormat="1">
      <c r="A1634" s="3"/>
      <c r="B1634" s="3"/>
      <c r="C1634" s="3"/>
      <c r="D1634" s="3"/>
      <c r="J1634" s="74"/>
    </row>
    <row r="1635" spans="1:10" s="2" customFormat="1">
      <c r="A1635" s="3"/>
      <c r="B1635" s="3"/>
      <c r="C1635" s="3"/>
      <c r="D1635" s="3"/>
      <c r="J1635" s="74"/>
    </row>
    <row r="1636" spans="1:10" s="2" customFormat="1">
      <c r="A1636" s="3"/>
      <c r="B1636" s="3"/>
      <c r="C1636" s="3"/>
      <c r="D1636" s="3"/>
      <c r="J1636" s="74"/>
    </row>
    <row r="1637" spans="1:10" s="2" customFormat="1">
      <c r="A1637" s="3"/>
      <c r="B1637" s="3"/>
      <c r="C1637" s="3"/>
      <c r="D1637" s="3"/>
      <c r="J1637" s="74"/>
    </row>
    <row r="1638" spans="1:10" s="2" customFormat="1">
      <c r="A1638" s="3"/>
      <c r="B1638" s="3"/>
      <c r="C1638" s="3"/>
      <c r="D1638" s="3"/>
      <c r="J1638" s="74"/>
    </row>
    <row r="1639" spans="1:10" s="2" customFormat="1">
      <c r="A1639" s="3"/>
      <c r="B1639" s="3"/>
      <c r="C1639" s="3"/>
      <c r="D1639" s="3"/>
      <c r="J1639" s="74"/>
    </row>
    <row r="1640" spans="1:10" s="2" customFormat="1">
      <c r="A1640" s="3"/>
      <c r="B1640" s="3"/>
      <c r="C1640" s="3"/>
      <c r="D1640" s="3"/>
      <c r="J1640" s="74"/>
    </row>
    <row r="1641" spans="1:10" s="2" customFormat="1">
      <c r="A1641" s="3"/>
      <c r="B1641" s="3"/>
      <c r="C1641" s="3"/>
      <c r="D1641" s="3"/>
      <c r="J1641" s="74"/>
    </row>
    <row r="1642" spans="1:10" s="2" customFormat="1">
      <c r="A1642" s="3"/>
      <c r="B1642" s="3"/>
      <c r="C1642" s="3"/>
      <c r="D1642" s="3"/>
      <c r="J1642" s="74"/>
    </row>
    <row r="1643" spans="1:10" s="2" customFormat="1">
      <c r="A1643" s="3"/>
      <c r="B1643" s="3"/>
      <c r="C1643" s="3"/>
      <c r="D1643" s="3"/>
      <c r="J1643" s="74"/>
    </row>
    <row r="1644" spans="1:10" s="2" customFormat="1">
      <c r="A1644" s="3"/>
      <c r="B1644" s="3"/>
      <c r="C1644" s="3"/>
      <c r="D1644" s="3"/>
      <c r="J1644" s="74"/>
    </row>
    <row r="1645" spans="1:10" s="2" customFormat="1">
      <c r="A1645" s="3"/>
      <c r="B1645" s="3"/>
      <c r="C1645" s="3"/>
      <c r="D1645" s="3"/>
      <c r="J1645" s="74"/>
    </row>
    <row r="1646" spans="1:10" s="2" customFormat="1">
      <c r="A1646" s="3"/>
      <c r="B1646" s="3"/>
      <c r="C1646" s="3"/>
      <c r="D1646" s="3"/>
      <c r="J1646" s="74"/>
    </row>
    <row r="1647" spans="1:10" s="2" customFormat="1">
      <c r="A1647" s="3"/>
      <c r="B1647" s="3"/>
      <c r="C1647" s="3"/>
      <c r="D1647" s="3"/>
      <c r="J1647" s="74"/>
    </row>
    <row r="1648" spans="1:10" s="2" customFormat="1">
      <c r="A1648" s="3"/>
      <c r="B1648" s="3"/>
      <c r="C1648" s="3"/>
      <c r="D1648" s="3"/>
      <c r="J1648" s="74"/>
    </row>
    <row r="1649" spans="1:10" s="2" customFormat="1">
      <c r="A1649" s="3"/>
      <c r="B1649" s="3"/>
      <c r="C1649" s="3"/>
      <c r="D1649" s="3"/>
      <c r="J1649" s="74"/>
    </row>
    <row r="1650" spans="1:10" s="2" customFormat="1">
      <c r="A1650" s="3"/>
      <c r="B1650" s="3"/>
      <c r="C1650" s="3"/>
      <c r="D1650" s="3"/>
      <c r="J1650" s="74"/>
    </row>
    <row r="1651" spans="1:10" s="2" customFormat="1">
      <c r="A1651" s="3"/>
      <c r="B1651" s="3"/>
      <c r="C1651" s="3"/>
      <c r="D1651" s="3"/>
      <c r="J1651" s="74"/>
    </row>
    <row r="1652" spans="1:10" s="2" customFormat="1">
      <c r="A1652" s="3"/>
      <c r="B1652" s="3"/>
      <c r="C1652" s="3"/>
      <c r="D1652" s="3"/>
      <c r="J1652" s="74"/>
    </row>
    <row r="1653" spans="1:10" s="2" customFormat="1">
      <c r="A1653" s="3"/>
      <c r="B1653" s="3"/>
      <c r="C1653" s="3"/>
      <c r="D1653" s="3"/>
      <c r="J1653" s="74"/>
    </row>
    <row r="1654" spans="1:10" s="2" customFormat="1">
      <c r="A1654" s="3"/>
      <c r="B1654" s="3"/>
      <c r="C1654" s="3"/>
      <c r="D1654" s="3"/>
      <c r="J1654" s="74"/>
    </row>
    <row r="1655" spans="1:10" s="2" customFormat="1">
      <c r="A1655" s="3"/>
      <c r="B1655" s="3"/>
      <c r="C1655" s="3"/>
      <c r="D1655" s="3"/>
      <c r="J1655" s="74"/>
    </row>
    <row r="1656" spans="1:10" s="2" customFormat="1">
      <c r="A1656" s="3"/>
      <c r="B1656" s="3"/>
      <c r="C1656" s="3"/>
      <c r="D1656" s="3"/>
      <c r="J1656" s="74"/>
    </row>
    <row r="1657" spans="1:10" s="2" customFormat="1">
      <c r="A1657" s="3"/>
      <c r="B1657" s="3"/>
      <c r="C1657" s="3"/>
      <c r="D1657" s="3"/>
      <c r="J1657" s="74"/>
    </row>
    <row r="1658" spans="1:10" s="2" customFormat="1">
      <c r="A1658" s="3"/>
      <c r="B1658" s="3"/>
      <c r="C1658" s="3"/>
      <c r="D1658" s="3"/>
      <c r="J1658" s="74"/>
    </row>
    <row r="1659" spans="1:10" s="2" customFormat="1">
      <c r="A1659" s="3"/>
      <c r="B1659" s="3"/>
      <c r="C1659" s="3"/>
      <c r="D1659" s="3"/>
      <c r="J1659" s="74"/>
    </row>
    <row r="1660" spans="1:10" s="2" customFormat="1">
      <c r="A1660" s="3"/>
      <c r="B1660" s="3"/>
      <c r="C1660" s="3"/>
      <c r="D1660" s="3"/>
      <c r="J1660" s="74"/>
    </row>
    <row r="1661" spans="1:10" s="2" customFormat="1">
      <c r="A1661" s="3"/>
      <c r="B1661" s="3"/>
      <c r="C1661" s="3"/>
      <c r="D1661" s="3"/>
      <c r="J1661" s="74"/>
    </row>
    <row r="1662" spans="1:10" s="2" customFormat="1">
      <c r="A1662" s="3"/>
      <c r="B1662" s="3"/>
      <c r="C1662" s="3"/>
      <c r="D1662" s="3"/>
      <c r="J1662" s="74"/>
    </row>
    <row r="1663" spans="1:10" s="2" customFormat="1">
      <c r="A1663" s="3"/>
      <c r="B1663" s="3"/>
      <c r="C1663" s="3"/>
      <c r="D1663" s="3"/>
      <c r="J1663" s="74"/>
    </row>
    <row r="1664" spans="1:10" s="2" customFormat="1">
      <c r="A1664" s="3"/>
      <c r="B1664" s="3"/>
      <c r="C1664" s="3"/>
      <c r="D1664" s="3"/>
      <c r="J1664" s="74"/>
    </row>
    <row r="1665" spans="1:10" s="2" customFormat="1">
      <c r="A1665" s="3"/>
      <c r="B1665" s="3"/>
      <c r="C1665" s="3"/>
      <c r="D1665" s="3"/>
      <c r="J1665" s="74"/>
    </row>
    <row r="1666" spans="1:10" s="2" customFormat="1">
      <c r="A1666" s="3"/>
      <c r="B1666" s="3"/>
      <c r="C1666" s="3"/>
      <c r="D1666" s="3"/>
      <c r="J1666" s="74"/>
    </row>
    <row r="1667" spans="1:10" s="2" customFormat="1">
      <c r="A1667" s="3"/>
      <c r="B1667" s="3"/>
      <c r="C1667" s="3"/>
      <c r="D1667" s="3"/>
      <c r="J1667" s="74"/>
    </row>
    <row r="1668" spans="1:10" s="2" customFormat="1">
      <c r="A1668" s="3"/>
      <c r="B1668" s="3"/>
      <c r="C1668" s="3"/>
      <c r="D1668" s="3"/>
      <c r="J1668" s="74"/>
    </row>
    <row r="1669" spans="1:10" s="2" customFormat="1">
      <c r="A1669" s="3"/>
      <c r="B1669" s="3"/>
      <c r="C1669" s="3"/>
      <c r="D1669" s="3"/>
      <c r="J1669" s="74"/>
    </row>
    <row r="1670" spans="1:10" s="2" customFormat="1">
      <c r="A1670" s="3"/>
      <c r="B1670" s="3"/>
      <c r="C1670" s="3"/>
      <c r="D1670" s="3"/>
      <c r="J1670" s="74"/>
    </row>
    <row r="1671" spans="1:10" s="2" customFormat="1">
      <c r="A1671" s="3"/>
      <c r="B1671" s="3"/>
      <c r="C1671" s="3"/>
      <c r="D1671" s="3"/>
      <c r="J1671" s="74"/>
    </row>
    <row r="1672" spans="1:10" s="2" customFormat="1">
      <c r="A1672" s="3"/>
      <c r="B1672" s="3"/>
      <c r="C1672" s="3"/>
      <c r="D1672" s="3"/>
      <c r="J1672" s="74"/>
    </row>
    <row r="1673" spans="1:10" s="2" customFormat="1">
      <c r="A1673" s="3"/>
      <c r="B1673" s="3"/>
      <c r="C1673" s="3"/>
      <c r="D1673" s="3"/>
      <c r="J1673" s="74"/>
    </row>
    <row r="1674" spans="1:10" s="2" customFormat="1">
      <c r="A1674" s="3"/>
      <c r="B1674" s="3"/>
      <c r="C1674" s="3"/>
      <c r="D1674" s="3"/>
      <c r="J1674" s="74"/>
    </row>
    <row r="1675" spans="1:10" s="2" customFormat="1">
      <c r="A1675" s="3"/>
      <c r="B1675" s="3"/>
      <c r="C1675" s="3"/>
      <c r="D1675" s="3"/>
      <c r="J1675" s="74"/>
    </row>
    <row r="1676" spans="1:10" s="2" customFormat="1">
      <c r="A1676" s="3"/>
      <c r="B1676" s="3"/>
      <c r="C1676" s="3"/>
      <c r="D1676" s="3"/>
      <c r="J1676" s="74"/>
    </row>
    <row r="1677" spans="1:10" s="2" customFormat="1">
      <c r="A1677" s="3"/>
      <c r="B1677" s="3"/>
      <c r="C1677" s="3"/>
      <c r="D1677" s="3"/>
      <c r="J1677" s="74"/>
    </row>
    <row r="1678" spans="1:10" s="2" customFormat="1">
      <c r="A1678" s="3"/>
      <c r="B1678" s="3"/>
      <c r="C1678" s="3"/>
      <c r="D1678" s="3"/>
      <c r="J1678" s="74"/>
    </row>
    <row r="1679" spans="1:10" s="2" customFormat="1">
      <c r="A1679" s="3"/>
      <c r="B1679" s="3"/>
      <c r="C1679" s="3"/>
      <c r="D1679" s="3"/>
      <c r="J1679" s="74"/>
    </row>
    <row r="1680" spans="1:10" s="2" customFormat="1">
      <c r="A1680" s="3"/>
      <c r="B1680" s="3"/>
      <c r="C1680" s="3"/>
      <c r="D1680" s="3"/>
      <c r="J1680" s="74"/>
    </row>
    <row r="1681" spans="1:10" s="2" customFormat="1">
      <c r="A1681" s="3"/>
      <c r="B1681" s="3"/>
      <c r="C1681" s="3"/>
      <c r="D1681" s="3"/>
      <c r="J1681" s="74"/>
    </row>
    <row r="1682" spans="1:10" s="2" customFormat="1">
      <c r="A1682" s="3"/>
      <c r="B1682" s="3"/>
      <c r="C1682" s="3"/>
      <c r="D1682" s="3"/>
      <c r="J1682" s="74"/>
    </row>
    <row r="1683" spans="1:10" s="2" customFormat="1">
      <c r="A1683" s="3"/>
      <c r="B1683" s="3"/>
      <c r="C1683" s="3"/>
      <c r="D1683" s="3"/>
      <c r="J1683" s="74"/>
    </row>
    <row r="1684" spans="1:10" s="2" customFormat="1">
      <c r="A1684" s="3"/>
      <c r="B1684" s="3"/>
      <c r="C1684" s="3"/>
      <c r="D1684" s="3"/>
      <c r="J1684" s="74"/>
    </row>
    <row r="1685" spans="1:10" s="2" customFormat="1">
      <c r="A1685" s="3"/>
      <c r="B1685" s="3"/>
      <c r="C1685" s="3"/>
      <c r="D1685" s="3"/>
      <c r="J1685" s="74"/>
    </row>
    <row r="1686" spans="1:10" s="2" customFormat="1">
      <c r="A1686" s="3"/>
      <c r="B1686" s="3"/>
      <c r="C1686" s="3"/>
      <c r="D1686" s="3"/>
      <c r="J1686" s="74"/>
    </row>
    <row r="1687" spans="1:10" s="2" customFormat="1">
      <c r="A1687" s="3"/>
      <c r="B1687" s="3"/>
      <c r="C1687" s="3"/>
      <c r="D1687" s="3"/>
      <c r="J1687" s="74"/>
    </row>
    <row r="1688" spans="1:10" s="2" customFormat="1">
      <c r="A1688" s="3"/>
      <c r="B1688" s="3"/>
      <c r="C1688" s="3"/>
      <c r="D1688" s="3"/>
      <c r="J1688" s="74"/>
    </row>
    <row r="1689" spans="1:10" s="2" customFormat="1">
      <c r="A1689" s="3"/>
      <c r="B1689" s="3"/>
      <c r="C1689" s="3"/>
      <c r="D1689" s="3"/>
      <c r="J1689" s="74"/>
    </row>
    <row r="1690" spans="1:10" s="2" customFormat="1">
      <c r="A1690" s="3"/>
      <c r="B1690" s="3"/>
      <c r="C1690" s="3"/>
      <c r="D1690" s="3"/>
      <c r="J1690" s="74"/>
    </row>
    <row r="1691" spans="1:10" s="2" customFormat="1">
      <c r="A1691" s="3"/>
      <c r="B1691" s="3"/>
      <c r="C1691" s="3"/>
      <c r="D1691" s="3"/>
      <c r="J1691" s="74"/>
    </row>
    <row r="1692" spans="1:10" s="2" customFormat="1">
      <c r="A1692" s="3"/>
      <c r="B1692" s="3"/>
      <c r="C1692" s="3"/>
      <c r="D1692" s="3"/>
      <c r="J1692" s="74"/>
    </row>
    <row r="1693" spans="1:10" s="2" customFormat="1">
      <c r="A1693" s="3"/>
      <c r="B1693" s="3"/>
      <c r="C1693" s="3"/>
      <c r="D1693" s="3"/>
      <c r="J1693" s="74"/>
    </row>
    <row r="1694" spans="1:10" s="2" customFormat="1">
      <c r="A1694" s="3"/>
      <c r="B1694" s="3"/>
      <c r="C1694" s="3"/>
      <c r="D1694" s="3"/>
      <c r="J1694" s="74"/>
    </row>
    <row r="1695" spans="1:10" s="2" customFormat="1">
      <c r="A1695" s="3"/>
      <c r="B1695" s="3"/>
      <c r="C1695" s="3"/>
      <c r="D1695" s="3"/>
      <c r="J1695" s="74"/>
    </row>
    <row r="1696" spans="1:10" s="2" customFormat="1">
      <c r="A1696" s="3"/>
      <c r="B1696" s="3"/>
      <c r="C1696" s="3"/>
      <c r="D1696" s="3"/>
      <c r="J1696" s="74"/>
    </row>
    <row r="1697" spans="1:10" s="2" customFormat="1">
      <c r="A1697" s="3"/>
      <c r="B1697" s="3"/>
      <c r="C1697" s="3"/>
      <c r="D1697" s="3"/>
      <c r="J1697" s="74"/>
    </row>
    <row r="1698" spans="1:10" s="2" customFormat="1">
      <c r="A1698" s="3"/>
      <c r="B1698" s="3"/>
      <c r="C1698" s="3"/>
      <c r="D1698" s="3"/>
      <c r="J1698" s="74"/>
    </row>
    <row r="1699" spans="1:10" s="2" customFormat="1">
      <c r="A1699" s="3"/>
      <c r="B1699" s="3"/>
      <c r="C1699" s="3"/>
      <c r="D1699" s="3"/>
      <c r="J1699" s="74"/>
    </row>
    <row r="1700" spans="1:10" s="2" customFormat="1">
      <c r="A1700" s="3"/>
      <c r="B1700" s="3"/>
      <c r="C1700" s="3"/>
      <c r="D1700" s="3"/>
      <c r="J1700" s="74"/>
    </row>
    <row r="1701" spans="1:10" s="2" customFormat="1">
      <c r="A1701" s="3"/>
      <c r="B1701" s="3"/>
      <c r="C1701" s="3"/>
      <c r="D1701" s="3"/>
      <c r="J1701" s="74"/>
    </row>
    <row r="1702" spans="1:10" s="2" customFormat="1">
      <c r="A1702" s="3"/>
      <c r="B1702" s="3"/>
      <c r="C1702" s="3"/>
      <c r="D1702" s="3"/>
      <c r="J1702" s="74"/>
    </row>
    <row r="1703" spans="1:10" s="2" customFormat="1">
      <c r="A1703" s="3"/>
      <c r="B1703" s="3"/>
      <c r="C1703" s="3"/>
      <c r="D1703" s="3"/>
      <c r="J1703" s="74"/>
    </row>
    <row r="1704" spans="1:10" s="2" customFormat="1">
      <c r="A1704" s="3"/>
      <c r="B1704" s="3"/>
      <c r="C1704" s="3"/>
      <c r="D1704" s="3"/>
      <c r="J1704" s="74"/>
    </row>
    <row r="1705" spans="1:10" s="2" customFormat="1">
      <c r="A1705" s="3"/>
      <c r="B1705" s="3"/>
      <c r="C1705" s="3"/>
      <c r="D1705" s="3"/>
      <c r="J1705" s="74"/>
    </row>
    <row r="1706" spans="1:10" s="2" customFormat="1">
      <c r="A1706" s="3"/>
      <c r="B1706" s="3"/>
      <c r="C1706" s="3"/>
      <c r="D1706" s="3"/>
      <c r="J1706" s="74"/>
    </row>
    <row r="1707" spans="1:10" s="2" customFormat="1">
      <c r="A1707" s="3"/>
      <c r="B1707" s="3"/>
      <c r="C1707" s="3"/>
      <c r="D1707" s="3"/>
      <c r="J1707" s="74"/>
    </row>
    <row r="1708" spans="1:10" s="2" customFormat="1">
      <c r="A1708" s="3"/>
      <c r="B1708" s="3"/>
      <c r="C1708" s="3"/>
      <c r="D1708" s="3"/>
      <c r="J1708" s="74"/>
    </row>
    <row r="1709" spans="1:10" s="2" customFormat="1">
      <c r="A1709" s="3"/>
      <c r="B1709" s="3"/>
      <c r="C1709" s="3"/>
      <c r="D1709" s="3"/>
      <c r="J1709" s="74"/>
    </row>
    <row r="1710" spans="1:10" s="2" customFormat="1">
      <c r="A1710" s="3"/>
      <c r="B1710" s="3"/>
      <c r="C1710" s="3"/>
      <c r="D1710" s="3"/>
      <c r="J1710" s="74"/>
    </row>
    <row r="1711" spans="1:10" s="2" customFormat="1">
      <c r="A1711" s="3"/>
      <c r="B1711" s="3"/>
      <c r="C1711" s="3"/>
      <c r="D1711" s="3"/>
      <c r="J1711" s="74"/>
    </row>
    <row r="1712" spans="1:10" s="2" customFormat="1">
      <c r="A1712" s="3"/>
      <c r="B1712" s="3"/>
      <c r="C1712" s="3"/>
      <c r="D1712" s="3"/>
      <c r="J1712" s="74"/>
    </row>
    <row r="1713" spans="1:10" s="2" customFormat="1">
      <c r="A1713" s="3"/>
      <c r="B1713" s="3"/>
      <c r="C1713" s="3"/>
      <c r="D1713" s="3"/>
      <c r="J1713" s="74"/>
    </row>
    <row r="1714" spans="1:10" s="2" customFormat="1">
      <c r="A1714" s="3"/>
      <c r="B1714" s="3"/>
      <c r="C1714" s="3"/>
      <c r="D1714" s="3"/>
      <c r="J1714" s="74"/>
    </row>
    <row r="1715" spans="1:10" s="2" customFormat="1">
      <c r="A1715" s="3"/>
      <c r="B1715" s="3"/>
      <c r="C1715" s="3"/>
      <c r="D1715" s="3"/>
      <c r="J1715" s="74"/>
    </row>
    <row r="1716" spans="1:10" s="2" customFormat="1">
      <c r="A1716" s="3"/>
      <c r="B1716" s="3"/>
      <c r="C1716" s="3"/>
      <c r="D1716" s="3"/>
      <c r="J1716" s="74"/>
    </row>
    <row r="1717" spans="1:10" s="2" customFormat="1">
      <c r="A1717" s="3"/>
      <c r="B1717" s="3"/>
      <c r="C1717" s="3"/>
      <c r="D1717" s="3"/>
      <c r="J1717" s="74"/>
    </row>
    <row r="1718" spans="1:10" s="2" customFormat="1">
      <c r="A1718" s="3"/>
      <c r="B1718" s="3"/>
      <c r="C1718" s="3"/>
      <c r="D1718" s="3"/>
      <c r="J1718" s="74"/>
    </row>
    <row r="1719" spans="1:10" s="2" customFormat="1">
      <c r="A1719" s="3"/>
      <c r="B1719" s="3"/>
      <c r="C1719" s="3"/>
      <c r="D1719" s="3"/>
      <c r="J1719" s="74"/>
    </row>
    <row r="1720" spans="1:10" s="2" customFormat="1">
      <c r="A1720" s="3"/>
      <c r="B1720" s="3"/>
      <c r="C1720" s="3"/>
      <c r="D1720" s="3"/>
      <c r="J1720" s="74"/>
    </row>
    <row r="1721" spans="1:10" s="2" customFormat="1">
      <c r="A1721" s="3"/>
      <c r="B1721" s="3"/>
      <c r="C1721" s="3"/>
      <c r="D1721" s="3"/>
      <c r="J1721" s="74"/>
    </row>
    <row r="1722" spans="1:10" s="2" customFormat="1">
      <c r="A1722" s="3"/>
      <c r="B1722" s="3"/>
      <c r="C1722" s="3"/>
      <c r="D1722" s="3"/>
      <c r="J1722" s="74"/>
    </row>
    <row r="1723" spans="1:10" s="2" customFormat="1">
      <c r="A1723" s="3"/>
      <c r="B1723" s="3"/>
      <c r="C1723" s="3"/>
      <c r="D1723" s="3"/>
      <c r="J1723" s="74"/>
    </row>
    <row r="1724" spans="1:10" s="2" customFormat="1">
      <c r="A1724" s="3"/>
      <c r="B1724" s="3"/>
      <c r="C1724" s="3"/>
      <c r="D1724" s="3"/>
      <c r="J1724" s="74"/>
    </row>
    <row r="1725" spans="1:10" s="2" customFormat="1">
      <c r="A1725" s="3"/>
      <c r="B1725" s="3"/>
      <c r="C1725" s="3"/>
      <c r="D1725" s="3"/>
      <c r="J1725" s="74"/>
    </row>
    <row r="1726" spans="1:10" s="2" customFormat="1">
      <c r="A1726" s="3"/>
      <c r="B1726" s="3"/>
      <c r="C1726" s="3"/>
      <c r="D1726" s="3"/>
      <c r="J1726" s="74"/>
    </row>
    <row r="1727" spans="1:10" s="2" customFormat="1">
      <c r="A1727" s="3"/>
      <c r="B1727" s="3"/>
      <c r="C1727" s="3"/>
      <c r="D1727" s="3"/>
      <c r="J1727" s="74"/>
    </row>
    <row r="1728" spans="1:10" s="2" customFormat="1">
      <c r="A1728" s="3"/>
      <c r="B1728" s="3"/>
      <c r="C1728" s="3"/>
      <c r="D1728" s="3"/>
      <c r="J1728" s="74"/>
    </row>
    <row r="1729" spans="1:10" s="2" customFormat="1">
      <c r="A1729" s="3"/>
      <c r="B1729" s="3"/>
      <c r="C1729" s="3"/>
      <c r="D1729" s="3"/>
      <c r="J1729" s="74"/>
    </row>
    <row r="1730" spans="1:10" s="2" customFormat="1">
      <c r="A1730" s="3"/>
      <c r="B1730" s="3"/>
      <c r="C1730" s="3"/>
      <c r="D1730" s="3"/>
      <c r="J1730" s="74"/>
    </row>
    <row r="1731" spans="1:10" s="2" customFormat="1">
      <c r="A1731" s="3"/>
      <c r="B1731" s="3"/>
      <c r="C1731" s="3"/>
      <c r="D1731" s="3"/>
      <c r="J1731" s="74"/>
    </row>
    <row r="1732" spans="1:10" s="2" customFormat="1">
      <c r="A1732" s="3"/>
      <c r="B1732" s="3"/>
      <c r="C1732" s="3"/>
      <c r="D1732" s="3"/>
      <c r="J1732" s="74"/>
    </row>
    <row r="1733" spans="1:10" s="2" customFormat="1">
      <c r="A1733" s="3"/>
      <c r="B1733" s="3"/>
      <c r="C1733" s="3"/>
      <c r="D1733" s="3"/>
      <c r="J1733" s="74"/>
    </row>
    <row r="1734" spans="1:10" s="2" customFormat="1">
      <c r="A1734" s="3"/>
      <c r="B1734" s="3"/>
      <c r="C1734" s="3"/>
      <c r="D1734" s="3"/>
      <c r="J1734" s="74"/>
    </row>
    <row r="1735" spans="1:10" s="2" customFormat="1">
      <c r="A1735" s="3"/>
      <c r="B1735" s="3"/>
      <c r="C1735" s="3"/>
      <c r="D1735" s="3"/>
      <c r="J1735" s="74"/>
    </row>
    <row r="1736" spans="1:10" s="2" customFormat="1">
      <c r="A1736" s="3"/>
      <c r="B1736" s="3"/>
      <c r="C1736" s="3"/>
      <c r="D1736" s="3"/>
      <c r="J1736" s="74"/>
    </row>
    <row r="1737" spans="1:10" s="2" customFormat="1">
      <c r="A1737" s="3"/>
      <c r="B1737" s="3"/>
      <c r="C1737" s="3"/>
      <c r="D1737" s="3"/>
      <c r="J1737" s="74"/>
    </row>
    <row r="1738" spans="1:10" s="2" customFormat="1">
      <c r="A1738" s="3"/>
      <c r="B1738" s="3"/>
      <c r="C1738" s="3"/>
      <c r="D1738" s="3"/>
      <c r="J1738" s="74"/>
    </row>
    <row r="1739" spans="1:10" s="2" customFormat="1">
      <c r="A1739" s="3"/>
      <c r="B1739" s="3"/>
      <c r="C1739" s="3"/>
      <c r="D1739" s="3"/>
      <c r="J1739" s="74"/>
    </row>
    <row r="1740" spans="1:10" s="2" customFormat="1">
      <c r="A1740" s="3"/>
      <c r="B1740" s="3"/>
      <c r="C1740" s="3"/>
      <c r="D1740" s="3"/>
      <c r="J1740" s="74"/>
    </row>
    <row r="1741" spans="1:10" s="2" customFormat="1">
      <c r="A1741" s="3"/>
      <c r="B1741" s="3"/>
      <c r="C1741" s="3"/>
      <c r="D1741" s="3"/>
      <c r="J1741" s="74"/>
    </row>
    <row r="1742" spans="1:10" s="2" customFormat="1">
      <c r="A1742" s="3"/>
      <c r="B1742" s="3"/>
      <c r="C1742" s="3"/>
      <c r="D1742" s="3"/>
      <c r="J1742" s="74"/>
    </row>
    <row r="1743" spans="1:10" s="2" customFormat="1">
      <c r="A1743" s="3"/>
      <c r="B1743" s="3"/>
      <c r="C1743" s="3"/>
      <c r="D1743" s="3"/>
      <c r="J1743" s="74"/>
    </row>
    <row r="1744" spans="1:10" s="2" customFormat="1">
      <c r="A1744" s="3"/>
      <c r="B1744" s="3"/>
      <c r="C1744" s="3"/>
      <c r="D1744" s="3"/>
      <c r="J1744" s="74"/>
    </row>
    <row r="1745" spans="1:10" s="2" customFormat="1">
      <c r="A1745" s="3"/>
      <c r="B1745" s="3"/>
      <c r="C1745" s="3"/>
      <c r="D1745" s="3"/>
      <c r="J1745" s="74"/>
    </row>
    <row r="1746" spans="1:10" s="2" customFormat="1">
      <c r="A1746" s="3"/>
      <c r="B1746" s="3"/>
      <c r="C1746" s="3"/>
      <c r="D1746" s="3"/>
      <c r="J1746" s="74"/>
    </row>
    <row r="1747" spans="1:10" s="2" customFormat="1">
      <c r="A1747" s="3"/>
      <c r="B1747" s="3"/>
      <c r="C1747" s="3"/>
      <c r="D1747" s="3"/>
      <c r="J1747" s="74"/>
    </row>
    <row r="1748" spans="1:10" s="2" customFormat="1">
      <c r="A1748" s="3"/>
      <c r="B1748" s="3"/>
      <c r="C1748" s="3"/>
      <c r="D1748" s="3"/>
      <c r="J1748" s="74"/>
    </row>
    <row r="1749" spans="1:10" s="2" customFormat="1">
      <c r="A1749" s="3"/>
      <c r="B1749" s="3"/>
      <c r="C1749" s="3"/>
      <c r="D1749" s="3"/>
      <c r="J1749" s="74"/>
    </row>
    <row r="1750" spans="1:10" s="2" customFormat="1">
      <c r="A1750" s="3"/>
      <c r="B1750" s="3"/>
      <c r="C1750" s="3"/>
      <c r="D1750" s="3"/>
      <c r="J1750" s="74"/>
    </row>
    <row r="1751" spans="1:10" s="2" customFormat="1">
      <c r="A1751" s="3"/>
      <c r="B1751" s="3"/>
      <c r="C1751" s="3"/>
      <c r="D1751" s="3"/>
      <c r="J1751" s="74"/>
    </row>
    <row r="1752" spans="1:10" s="2" customFormat="1">
      <c r="A1752" s="3"/>
      <c r="B1752" s="3"/>
      <c r="C1752" s="3"/>
      <c r="D1752" s="3"/>
      <c r="J1752" s="74"/>
    </row>
    <row r="1753" spans="1:10" s="2" customFormat="1">
      <c r="A1753" s="3"/>
      <c r="B1753" s="3"/>
      <c r="C1753" s="3"/>
      <c r="D1753" s="3"/>
      <c r="J1753" s="74"/>
    </row>
    <row r="1754" spans="1:10" s="2" customFormat="1">
      <c r="A1754" s="3"/>
      <c r="B1754" s="3"/>
      <c r="C1754" s="3"/>
      <c r="D1754" s="3"/>
      <c r="J1754" s="74"/>
    </row>
    <row r="1755" spans="1:10" s="2" customFormat="1">
      <c r="A1755" s="3"/>
      <c r="B1755" s="3"/>
      <c r="C1755" s="3"/>
      <c r="D1755" s="3"/>
      <c r="J1755" s="74"/>
    </row>
    <row r="1756" spans="1:10" s="2" customFormat="1">
      <c r="A1756" s="3"/>
      <c r="B1756" s="3"/>
      <c r="C1756" s="3"/>
      <c r="D1756" s="3"/>
      <c r="J1756" s="74"/>
    </row>
    <row r="1757" spans="1:10" s="2" customFormat="1">
      <c r="A1757" s="3"/>
      <c r="B1757" s="3"/>
      <c r="C1757" s="3"/>
      <c r="D1757" s="3"/>
      <c r="J1757" s="74"/>
    </row>
    <row r="1758" spans="1:10" s="2" customFormat="1">
      <c r="A1758" s="3"/>
      <c r="B1758" s="3"/>
      <c r="C1758" s="3"/>
      <c r="D1758" s="3"/>
      <c r="J1758" s="74"/>
    </row>
    <row r="1759" spans="1:10" s="2" customFormat="1">
      <c r="A1759" s="3"/>
      <c r="B1759" s="3"/>
      <c r="C1759" s="3"/>
      <c r="D1759" s="3"/>
      <c r="J1759" s="74"/>
    </row>
    <row r="1760" spans="1:10" s="2" customFormat="1">
      <c r="A1760" s="3"/>
      <c r="B1760" s="3"/>
      <c r="C1760" s="3"/>
      <c r="D1760" s="3"/>
      <c r="J1760" s="74"/>
    </row>
    <row r="1761" spans="1:10" s="2" customFormat="1">
      <c r="A1761" s="3"/>
      <c r="B1761" s="3"/>
      <c r="C1761" s="3"/>
      <c r="D1761" s="3"/>
      <c r="J1761" s="74"/>
    </row>
    <row r="1762" spans="1:10" s="2" customFormat="1">
      <c r="A1762" s="3"/>
      <c r="B1762" s="3"/>
      <c r="C1762" s="3"/>
      <c r="D1762" s="3"/>
      <c r="J1762" s="74"/>
    </row>
    <row r="1763" spans="1:10" s="2" customFormat="1">
      <c r="A1763" s="3"/>
      <c r="B1763" s="3"/>
      <c r="C1763" s="3"/>
      <c r="D1763" s="3"/>
      <c r="J1763" s="74"/>
    </row>
    <row r="1764" spans="1:10" s="2" customFormat="1">
      <c r="A1764" s="3"/>
      <c r="B1764" s="3"/>
      <c r="C1764" s="3"/>
      <c r="D1764" s="3"/>
      <c r="J1764" s="74"/>
    </row>
    <row r="1765" spans="1:10" s="2" customFormat="1">
      <c r="A1765" s="3"/>
      <c r="B1765" s="3"/>
      <c r="C1765" s="3"/>
      <c r="D1765" s="3"/>
      <c r="J1765" s="74"/>
    </row>
    <row r="1766" spans="1:10" s="2" customFormat="1">
      <c r="A1766" s="3"/>
      <c r="B1766" s="3"/>
      <c r="C1766" s="3"/>
      <c r="D1766" s="3"/>
      <c r="J1766" s="74"/>
    </row>
    <row r="1767" spans="1:10" s="2" customFormat="1">
      <c r="A1767" s="3"/>
      <c r="B1767" s="3"/>
      <c r="C1767" s="3"/>
      <c r="D1767" s="3"/>
      <c r="J1767" s="74"/>
    </row>
    <row r="1768" spans="1:10" s="2" customFormat="1">
      <c r="A1768" s="3"/>
      <c r="B1768" s="3"/>
      <c r="C1768" s="3"/>
      <c r="D1768" s="3"/>
      <c r="J1768" s="74"/>
    </row>
    <row r="1769" spans="1:10" s="2" customFormat="1">
      <c r="A1769" s="3"/>
      <c r="B1769" s="3"/>
      <c r="C1769" s="3"/>
      <c r="D1769" s="3"/>
      <c r="J1769" s="74"/>
    </row>
    <row r="1770" spans="1:10" s="2" customFormat="1">
      <c r="A1770" s="3"/>
      <c r="B1770" s="3"/>
      <c r="C1770" s="3"/>
      <c r="D1770" s="3"/>
      <c r="J1770" s="74"/>
    </row>
    <row r="1771" spans="1:10" s="2" customFormat="1">
      <c r="A1771" s="3"/>
      <c r="B1771" s="3"/>
      <c r="C1771" s="3"/>
      <c r="D1771" s="3"/>
      <c r="J1771" s="74"/>
    </row>
    <row r="1772" spans="1:10" s="2" customFormat="1">
      <c r="A1772" s="3"/>
      <c r="B1772" s="3"/>
      <c r="C1772" s="3"/>
      <c r="D1772" s="3"/>
      <c r="J1772" s="74"/>
    </row>
    <row r="1773" spans="1:10" s="2" customFormat="1">
      <c r="A1773" s="3"/>
      <c r="B1773" s="3"/>
      <c r="C1773" s="3"/>
      <c r="D1773" s="3"/>
      <c r="J1773" s="74"/>
    </row>
    <row r="1774" spans="1:10" s="2" customFormat="1">
      <c r="A1774" s="3"/>
      <c r="B1774" s="3"/>
      <c r="C1774" s="3"/>
      <c r="D1774" s="3"/>
      <c r="J1774" s="74"/>
    </row>
    <row r="1775" spans="1:10" s="2" customFormat="1">
      <c r="A1775" s="3"/>
      <c r="B1775" s="3"/>
      <c r="C1775" s="3"/>
      <c r="D1775" s="3"/>
      <c r="J1775" s="74"/>
    </row>
    <row r="1776" spans="1:10" s="2" customFormat="1">
      <c r="A1776" s="3"/>
      <c r="B1776" s="3"/>
      <c r="C1776" s="3"/>
      <c r="D1776" s="3"/>
      <c r="J1776" s="74"/>
    </row>
    <row r="1777" spans="1:10" s="2" customFormat="1">
      <c r="A1777" s="3"/>
      <c r="B1777" s="3"/>
      <c r="C1777" s="3"/>
      <c r="D1777" s="3"/>
      <c r="J1777" s="74"/>
    </row>
    <row r="1778" spans="1:10" s="2" customFormat="1">
      <c r="A1778" s="3"/>
      <c r="B1778" s="3"/>
      <c r="C1778" s="3"/>
      <c r="D1778" s="3"/>
      <c r="J1778" s="74"/>
    </row>
    <row r="1779" spans="1:10" s="2" customFormat="1">
      <c r="A1779" s="3"/>
      <c r="B1779" s="3"/>
      <c r="C1779" s="3"/>
      <c r="D1779" s="3"/>
      <c r="J1779" s="74"/>
    </row>
    <row r="1780" spans="1:10" s="2" customFormat="1">
      <c r="A1780" s="3"/>
      <c r="B1780" s="3"/>
      <c r="C1780" s="3"/>
      <c r="D1780" s="3"/>
      <c r="J1780" s="74"/>
    </row>
    <row r="1781" spans="1:10" s="2" customFormat="1">
      <c r="A1781" s="3"/>
      <c r="B1781" s="3"/>
      <c r="C1781" s="3"/>
      <c r="D1781" s="3"/>
      <c r="J1781" s="74"/>
    </row>
    <row r="1782" spans="1:10" s="2" customFormat="1">
      <c r="A1782" s="3"/>
      <c r="B1782" s="3"/>
      <c r="C1782" s="3"/>
      <c r="D1782" s="3"/>
      <c r="J1782" s="74"/>
    </row>
    <row r="1783" spans="1:10" s="2" customFormat="1">
      <c r="A1783" s="3"/>
      <c r="B1783" s="3"/>
      <c r="C1783" s="3"/>
      <c r="D1783" s="3"/>
      <c r="J1783" s="74"/>
    </row>
    <row r="1784" spans="1:10" s="2" customFormat="1">
      <c r="A1784" s="3"/>
      <c r="B1784" s="3"/>
      <c r="C1784" s="3"/>
      <c r="D1784" s="3"/>
      <c r="J1784" s="74"/>
    </row>
    <row r="1785" spans="1:10" s="2" customFormat="1">
      <c r="A1785" s="3"/>
      <c r="B1785" s="3"/>
      <c r="C1785" s="3"/>
      <c r="D1785" s="3"/>
      <c r="J1785" s="74"/>
    </row>
    <row r="1786" spans="1:10" s="2" customFormat="1">
      <c r="A1786" s="3"/>
      <c r="B1786" s="3"/>
      <c r="C1786" s="3"/>
      <c r="D1786" s="3"/>
      <c r="J1786" s="74"/>
    </row>
    <row r="1787" spans="1:10" s="2" customFormat="1">
      <c r="A1787" s="3"/>
      <c r="B1787" s="3"/>
      <c r="C1787" s="3"/>
      <c r="D1787" s="3"/>
      <c r="J1787" s="74"/>
    </row>
    <row r="1788" spans="1:10" s="2" customFormat="1">
      <c r="A1788" s="3"/>
      <c r="B1788" s="3"/>
      <c r="C1788" s="3"/>
      <c r="D1788" s="3"/>
      <c r="J1788" s="74"/>
    </row>
    <row r="1789" spans="1:10" s="2" customFormat="1">
      <c r="A1789" s="3"/>
      <c r="B1789" s="3"/>
      <c r="C1789" s="3"/>
      <c r="D1789" s="3"/>
      <c r="J1789" s="74"/>
    </row>
    <row r="1790" spans="1:10" s="2" customFormat="1">
      <c r="A1790" s="3"/>
      <c r="B1790" s="3"/>
      <c r="C1790" s="3"/>
      <c r="D1790" s="3"/>
      <c r="J1790" s="74"/>
    </row>
    <row r="1791" spans="1:10" s="2" customFormat="1">
      <c r="A1791" s="3"/>
      <c r="B1791" s="3"/>
      <c r="C1791" s="3"/>
      <c r="D1791" s="3"/>
      <c r="J1791" s="74"/>
    </row>
    <row r="1792" spans="1:10" s="2" customFormat="1">
      <c r="A1792" s="3"/>
      <c r="B1792" s="3"/>
      <c r="C1792" s="3"/>
      <c r="D1792" s="3"/>
      <c r="J1792" s="74"/>
    </row>
    <row r="1793" spans="1:10" s="2" customFormat="1">
      <c r="A1793" s="3"/>
      <c r="B1793" s="3"/>
      <c r="C1793" s="3"/>
      <c r="D1793" s="3"/>
      <c r="J1793" s="74"/>
    </row>
    <row r="1794" spans="1:10" s="2" customFormat="1">
      <c r="A1794" s="3"/>
      <c r="B1794" s="3"/>
      <c r="C1794" s="3"/>
      <c r="D1794" s="3"/>
      <c r="J1794" s="74"/>
    </row>
    <row r="1795" spans="1:10" s="2" customFormat="1">
      <c r="A1795" s="3"/>
      <c r="B1795" s="3"/>
      <c r="C1795" s="3"/>
      <c r="D1795" s="3"/>
      <c r="J1795" s="74"/>
    </row>
    <row r="1796" spans="1:10" s="2" customFormat="1">
      <c r="A1796" s="3"/>
      <c r="B1796" s="3"/>
      <c r="C1796" s="3"/>
      <c r="D1796" s="3"/>
      <c r="J1796" s="74"/>
    </row>
    <row r="1797" spans="1:10" s="2" customFormat="1">
      <c r="A1797" s="3"/>
      <c r="B1797" s="3"/>
      <c r="C1797" s="3"/>
      <c r="D1797" s="3"/>
      <c r="J1797" s="74"/>
    </row>
    <row r="1798" spans="1:10" s="2" customFormat="1">
      <c r="A1798" s="3"/>
      <c r="B1798" s="3"/>
      <c r="C1798" s="3"/>
      <c r="D1798" s="3"/>
      <c r="J1798" s="74"/>
    </row>
    <row r="1799" spans="1:10" s="2" customFormat="1">
      <c r="A1799" s="3"/>
      <c r="B1799" s="3"/>
      <c r="C1799" s="3"/>
      <c r="D1799" s="3"/>
      <c r="J1799" s="74"/>
    </row>
    <row r="1800" spans="1:10" s="2" customFormat="1">
      <c r="A1800" s="3"/>
      <c r="B1800" s="3"/>
      <c r="C1800" s="3"/>
      <c r="D1800" s="3"/>
      <c r="J1800" s="74"/>
    </row>
    <row r="1801" spans="1:10" s="2" customFormat="1">
      <c r="A1801" s="3"/>
      <c r="B1801" s="3"/>
      <c r="C1801" s="3"/>
      <c r="D1801" s="3"/>
      <c r="J1801" s="74"/>
    </row>
    <row r="1802" spans="1:10" s="2" customFormat="1">
      <c r="A1802" s="3"/>
      <c r="B1802" s="3"/>
      <c r="C1802" s="3"/>
      <c r="D1802" s="3"/>
      <c r="J1802" s="74"/>
    </row>
    <row r="1803" spans="1:10" s="2" customFormat="1">
      <c r="A1803" s="3"/>
      <c r="B1803" s="3"/>
      <c r="C1803" s="3"/>
      <c r="D1803" s="3"/>
      <c r="J1803" s="74"/>
    </row>
    <row r="1804" spans="1:10" s="2" customFormat="1">
      <c r="A1804" s="3"/>
      <c r="B1804" s="3"/>
      <c r="C1804" s="3"/>
      <c r="D1804" s="3"/>
      <c r="J1804" s="74"/>
    </row>
    <row r="1805" spans="1:10" s="2" customFormat="1">
      <c r="A1805" s="3"/>
      <c r="B1805" s="3"/>
      <c r="C1805" s="3"/>
      <c r="D1805" s="3"/>
      <c r="J1805" s="74"/>
    </row>
    <row r="1806" spans="1:10" s="2" customFormat="1">
      <c r="A1806" s="3"/>
      <c r="B1806" s="3"/>
      <c r="C1806" s="3"/>
      <c r="D1806" s="3"/>
      <c r="J1806" s="74"/>
    </row>
    <row r="1807" spans="1:10" s="2" customFormat="1">
      <c r="A1807" s="3"/>
      <c r="B1807" s="3"/>
      <c r="C1807" s="3"/>
      <c r="D1807" s="3"/>
      <c r="J1807" s="74"/>
    </row>
    <row r="1808" spans="1:10" s="2" customFormat="1">
      <c r="A1808" s="3"/>
      <c r="B1808" s="3"/>
      <c r="C1808" s="3"/>
      <c r="D1808" s="3"/>
      <c r="J1808" s="74"/>
    </row>
    <row r="1809" spans="1:10" s="2" customFormat="1">
      <c r="A1809" s="3"/>
      <c r="B1809" s="3"/>
      <c r="C1809" s="3"/>
      <c r="D1809" s="3"/>
      <c r="J1809" s="74"/>
    </row>
    <row r="1810" spans="1:10" s="2" customFormat="1">
      <c r="A1810" s="3"/>
      <c r="B1810" s="3"/>
      <c r="C1810" s="3"/>
      <c r="D1810" s="3"/>
      <c r="J1810" s="74"/>
    </row>
    <row r="1811" spans="1:10" s="2" customFormat="1">
      <c r="A1811" s="3"/>
      <c r="B1811" s="3"/>
      <c r="C1811" s="3"/>
      <c r="D1811" s="3"/>
      <c r="J1811" s="74"/>
    </row>
    <row r="1812" spans="1:10" s="2" customFormat="1">
      <c r="A1812" s="3"/>
      <c r="B1812" s="3"/>
      <c r="C1812" s="3"/>
      <c r="D1812" s="3"/>
      <c r="J1812" s="74"/>
    </row>
    <row r="1813" spans="1:10" s="2" customFormat="1">
      <c r="A1813" s="3"/>
      <c r="B1813" s="3"/>
      <c r="C1813" s="3"/>
      <c r="D1813" s="3"/>
      <c r="J1813" s="74"/>
    </row>
    <row r="1814" spans="1:10" s="2" customFormat="1">
      <c r="A1814" s="3"/>
      <c r="B1814" s="3"/>
      <c r="C1814" s="3"/>
      <c r="D1814" s="3"/>
      <c r="J1814" s="74"/>
    </row>
    <row r="1815" spans="1:10" s="2" customFormat="1">
      <c r="A1815" s="3"/>
      <c r="B1815" s="3"/>
      <c r="C1815" s="3"/>
      <c r="D1815" s="3"/>
      <c r="J1815" s="74"/>
    </row>
    <row r="1816" spans="1:10" s="2" customFormat="1">
      <c r="A1816" s="3"/>
      <c r="B1816" s="3"/>
      <c r="C1816" s="3"/>
      <c r="D1816" s="3"/>
      <c r="J1816" s="74"/>
    </row>
    <row r="1817" spans="1:10" s="2" customFormat="1">
      <c r="A1817" s="3"/>
      <c r="B1817" s="3"/>
      <c r="C1817" s="3"/>
      <c r="D1817" s="3"/>
      <c r="J1817" s="74"/>
    </row>
    <row r="1818" spans="1:10" s="2" customFormat="1">
      <c r="A1818" s="3"/>
      <c r="B1818" s="3"/>
      <c r="C1818" s="3"/>
      <c r="D1818" s="3"/>
      <c r="J1818" s="74"/>
    </row>
    <row r="1819" spans="1:10" s="2" customFormat="1">
      <c r="A1819" s="3"/>
      <c r="B1819" s="3"/>
      <c r="C1819" s="3"/>
      <c r="D1819" s="3"/>
      <c r="J1819" s="74"/>
    </row>
    <row r="1820" spans="1:10" s="2" customFormat="1">
      <c r="A1820" s="3"/>
      <c r="B1820" s="3"/>
      <c r="C1820" s="3"/>
      <c r="D1820" s="3"/>
      <c r="J1820" s="74"/>
    </row>
    <row r="1821" spans="1:10" s="2" customFormat="1">
      <c r="A1821" s="3"/>
      <c r="B1821" s="3"/>
      <c r="C1821" s="3"/>
      <c r="D1821" s="3"/>
      <c r="J1821" s="74"/>
    </row>
    <row r="1822" spans="1:10" s="2" customFormat="1">
      <c r="A1822" s="3"/>
      <c r="B1822" s="3"/>
      <c r="C1822" s="3"/>
      <c r="D1822" s="3"/>
      <c r="J1822" s="74"/>
    </row>
    <row r="1823" spans="1:10" s="2" customFormat="1">
      <c r="A1823" s="3"/>
      <c r="B1823" s="3"/>
      <c r="C1823" s="3"/>
      <c r="D1823" s="3"/>
      <c r="J1823" s="74"/>
    </row>
    <row r="1824" spans="1:10" s="2" customFormat="1">
      <c r="A1824" s="3"/>
      <c r="B1824" s="3"/>
      <c r="C1824" s="3"/>
      <c r="D1824" s="3"/>
      <c r="J1824" s="74"/>
    </row>
    <row r="1825" spans="1:10" s="2" customFormat="1">
      <c r="A1825" s="3"/>
      <c r="B1825" s="3"/>
      <c r="C1825" s="3"/>
      <c r="D1825" s="3"/>
      <c r="J1825" s="74"/>
    </row>
    <row r="1826" spans="1:10" s="2" customFormat="1">
      <c r="A1826" s="3"/>
      <c r="B1826" s="3"/>
      <c r="C1826" s="3"/>
      <c r="D1826" s="3"/>
      <c r="J1826" s="74"/>
    </row>
    <row r="1827" spans="1:10" s="2" customFormat="1">
      <c r="A1827" s="3"/>
      <c r="B1827" s="3"/>
      <c r="C1827" s="3"/>
      <c r="D1827" s="3"/>
      <c r="J1827" s="74"/>
    </row>
    <row r="1828" spans="1:10" s="2" customFormat="1">
      <c r="A1828" s="3"/>
      <c r="B1828" s="3"/>
      <c r="C1828" s="3"/>
      <c r="D1828" s="3"/>
      <c r="J1828" s="74"/>
    </row>
    <row r="1829" spans="1:10" s="2" customFormat="1">
      <c r="A1829" s="3"/>
      <c r="B1829" s="3"/>
      <c r="C1829" s="3"/>
      <c r="D1829" s="3"/>
      <c r="J1829" s="74"/>
    </row>
    <row r="1830" spans="1:10" s="2" customFormat="1">
      <c r="A1830" s="3"/>
      <c r="B1830" s="3"/>
      <c r="C1830" s="3"/>
      <c r="D1830" s="3"/>
      <c r="J1830" s="74"/>
    </row>
    <row r="1831" spans="1:10" s="2" customFormat="1">
      <c r="A1831" s="3"/>
      <c r="B1831" s="3"/>
      <c r="C1831" s="3"/>
      <c r="D1831" s="3"/>
      <c r="J1831" s="74"/>
    </row>
    <row r="1832" spans="1:10" s="2" customFormat="1">
      <c r="A1832" s="3"/>
      <c r="B1832" s="3"/>
      <c r="C1832" s="3"/>
      <c r="D1832" s="3"/>
      <c r="J1832" s="74"/>
    </row>
    <row r="1833" spans="1:10" s="2" customFormat="1">
      <c r="A1833" s="3"/>
      <c r="B1833" s="3"/>
      <c r="C1833" s="3"/>
      <c r="D1833" s="3"/>
      <c r="J1833" s="74"/>
    </row>
    <row r="1834" spans="1:10" s="2" customFormat="1">
      <c r="A1834" s="3"/>
      <c r="B1834" s="3"/>
      <c r="C1834" s="3"/>
      <c r="D1834" s="3"/>
      <c r="J1834" s="74"/>
    </row>
    <row r="1835" spans="1:10" s="2" customFormat="1">
      <c r="A1835" s="3"/>
      <c r="B1835" s="3"/>
      <c r="C1835" s="3"/>
      <c r="D1835" s="3"/>
      <c r="J1835" s="74"/>
    </row>
    <row r="1836" spans="1:10" s="2" customFormat="1">
      <c r="A1836" s="3"/>
      <c r="B1836" s="3"/>
      <c r="C1836" s="3"/>
      <c r="D1836" s="3"/>
      <c r="J1836" s="74"/>
    </row>
    <row r="1837" spans="1:10" s="2" customFormat="1">
      <c r="A1837" s="3"/>
      <c r="B1837" s="3"/>
      <c r="C1837" s="3"/>
      <c r="D1837" s="3"/>
      <c r="J1837" s="74"/>
    </row>
    <row r="1838" spans="1:10" s="2" customFormat="1">
      <c r="A1838" s="3"/>
      <c r="B1838" s="3"/>
      <c r="C1838" s="3"/>
      <c r="D1838" s="3"/>
      <c r="J1838" s="74"/>
    </row>
    <row r="1839" spans="1:10" s="2" customFormat="1">
      <c r="A1839" s="3"/>
      <c r="B1839" s="3"/>
      <c r="C1839" s="3"/>
      <c r="D1839" s="3"/>
      <c r="J1839" s="74"/>
    </row>
    <row r="1840" spans="1:10" s="2" customFormat="1">
      <c r="A1840" s="3"/>
      <c r="B1840" s="3"/>
      <c r="C1840" s="3"/>
      <c r="D1840" s="3"/>
      <c r="J1840" s="74"/>
    </row>
    <row r="1841" spans="1:10" s="2" customFormat="1">
      <c r="A1841" s="3"/>
      <c r="B1841" s="3"/>
      <c r="C1841" s="3"/>
      <c r="D1841" s="3"/>
      <c r="J1841" s="74"/>
    </row>
    <row r="1842" spans="1:10" s="2" customFormat="1">
      <c r="A1842" s="3"/>
      <c r="B1842" s="3"/>
      <c r="C1842" s="3"/>
      <c r="D1842" s="3"/>
      <c r="J1842" s="74"/>
    </row>
    <row r="1843" spans="1:10" s="2" customFormat="1">
      <c r="A1843" s="3"/>
      <c r="B1843" s="3"/>
      <c r="C1843" s="3"/>
      <c r="D1843" s="3"/>
      <c r="J1843" s="74"/>
    </row>
    <row r="1844" spans="1:10" s="2" customFormat="1">
      <c r="A1844" s="3"/>
      <c r="B1844" s="3"/>
      <c r="C1844" s="3"/>
      <c r="D1844" s="3"/>
      <c r="J1844" s="74"/>
    </row>
    <row r="1845" spans="1:10" s="2" customFormat="1">
      <c r="A1845" s="3"/>
      <c r="B1845" s="3"/>
      <c r="C1845" s="3"/>
      <c r="D1845" s="3"/>
      <c r="J1845" s="74"/>
    </row>
    <row r="1846" spans="1:10" s="2" customFormat="1">
      <c r="A1846" s="3"/>
      <c r="B1846" s="3"/>
      <c r="C1846" s="3"/>
      <c r="D1846" s="3"/>
      <c r="J1846" s="74"/>
    </row>
    <row r="1847" spans="1:10" s="2" customFormat="1">
      <c r="A1847" s="3"/>
      <c r="B1847" s="3"/>
      <c r="C1847" s="3"/>
      <c r="D1847" s="3"/>
      <c r="J1847" s="74"/>
    </row>
    <row r="1848" spans="1:10" s="2" customFormat="1">
      <c r="A1848" s="3"/>
      <c r="B1848" s="3"/>
      <c r="C1848" s="3"/>
      <c r="D1848" s="3"/>
      <c r="J1848" s="74"/>
    </row>
    <row r="1849" spans="1:10" s="2" customFormat="1">
      <c r="A1849" s="3"/>
      <c r="B1849" s="3"/>
      <c r="C1849" s="3"/>
      <c r="D1849" s="3"/>
      <c r="J1849" s="74"/>
    </row>
    <row r="1850" spans="1:10" s="2" customFormat="1">
      <c r="A1850" s="3"/>
      <c r="B1850" s="3"/>
      <c r="C1850" s="3"/>
      <c r="D1850" s="3"/>
      <c r="J1850" s="74"/>
    </row>
    <row r="1851" spans="1:10" s="2" customFormat="1">
      <c r="A1851" s="3"/>
      <c r="B1851" s="3"/>
      <c r="C1851" s="3"/>
      <c r="D1851" s="3"/>
      <c r="J1851" s="74"/>
    </row>
    <row r="1852" spans="1:10" s="2" customFormat="1">
      <c r="A1852" s="3"/>
      <c r="B1852" s="3"/>
      <c r="C1852" s="3"/>
      <c r="D1852" s="3"/>
      <c r="J1852" s="74"/>
    </row>
    <row r="1853" spans="1:10" s="2" customFormat="1">
      <c r="A1853" s="3"/>
      <c r="B1853" s="3"/>
      <c r="C1853" s="3"/>
      <c r="D1853" s="3"/>
      <c r="J1853" s="74"/>
    </row>
    <row r="1854" spans="1:10" s="2" customFormat="1">
      <c r="A1854" s="3"/>
      <c r="B1854" s="3"/>
      <c r="C1854" s="3"/>
      <c r="D1854" s="3"/>
      <c r="J1854" s="74"/>
    </row>
    <row r="1855" spans="1:10" s="2" customFormat="1">
      <c r="A1855" s="3"/>
      <c r="B1855" s="3"/>
      <c r="C1855" s="3"/>
      <c r="D1855" s="3"/>
      <c r="J1855" s="74"/>
    </row>
    <row r="1856" spans="1:10" s="2" customFormat="1">
      <c r="A1856" s="3"/>
      <c r="B1856" s="3"/>
      <c r="C1856" s="3"/>
      <c r="D1856" s="3"/>
      <c r="J1856" s="74"/>
    </row>
    <row r="1857" spans="1:10" s="2" customFormat="1">
      <c r="A1857" s="3"/>
      <c r="B1857" s="3"/>
      <c r="C1857" s="3"/>
      <c r="D1857" s="3"/>
      <c r="J1857" s="74"/>
    </row>
    <row r="1858" spans="1:10" s="2" customFormat="1">
      <c r="A1858" s="3"/>
      <c r="B1858" s="3"/>
      <c r="C1858" s="3"/>
      <c r="D1858" s="3"/>
      <c r="J1858" s="74"/>
    </row>
    <row r="1859" spans="1:10" s="2" customFormat="1">
      <c r="A1859" s="3"/>
      <c r="B1859" s="3"/>
      <c r="C1859" s="3"/>
      <c r="D1859" s="3"/>
      <c r="J1859" s="74"/>
    </row>
    <row r="1860" spans="1:10" s="2" customFormat="1">
      <c r="A1860" s="3"/>
      <c r="B1860" s="3"/>
      <c r="C1860" s="3"/>
      <c r="D1860" s="3"/>
      <c r="J1860" s="74"/>
    </row>
    <row r="1861" spans="1:10" s="2" customFormat="1">
      <c r="A1861" s="3"/>
      <c r="B1861" s="3"/>
      <c r="C1861" s="3"/>
      <c r="D1861" s="3"/>
      <c r="J1861" s="74"/>
    </row>
    <row r="1862" spans="1:10" s="2" customFormat="1">
      <c r="A1862" s="3"/>
      <c r="B1862" s="3"/>
      <c r="C1862" s="3"/>
      <c r="D1862" s="3"/>
      <c r="J1862" s="74"/>
    </row>
    <row r="1863" spans="1:10" s="2" customFormat="1">
      <c r="A1863" s="3"/>
      <c r="B1863" s="3"/>
      <c r="C1863" s="3"/>
      <c r="D1863" s="3"/>
      <c r="J1863" s="74"/>
    </row>
    <row r="1864" spans="1:10" s="2" customFormat="1">
      <c r="A1864" s="3"/>
      <c r="B1864" s="3"/>
      <c r="C1864" s="3"/>
      <c r="D1864" s="3"/>
      <c r="J1864" s="74"/>
    </row>
    <row r="1865" spans="1:10" s="2" customFormat="1">
      <c r="A1865" s="3"/>
      <c r="B1865" s="3"/>
      <c r="C1865" s="3"/>
      <c r="D1865" s="3"/>
      <c r="J1865" s="74"/>
    </row>
    <row r="1866" spans="1:10" s="2" customFormat="1">
      <c r="A1866" s="3"/>
      <c r="B1866" s="3"/>
      <c r="C1866" s="3"/>
      <c r="D1866" s="3"/>
      <c r="J1866" s="74"/>
    </row>
    <row r="1867" spans="1:10" s="2" customFormat="1">
      <c r="A1867" s="3"/>
      <c r="B1867" s="3"/>
      <c r="C1867" s="3"/>
      <c r="D1867" s="3"/>
      <c r="J1867" s="74"/>
    </row>
    <row r="1868" spans="1:10" s="2" customFormat="1">
      <c r="A1868" s="3"/>
      <c r="B1868" s="3"/>
      <c r="C1868" s="3"/>
      <c r="D1868" s="3"/>
      <c r="J1868" s="74"/>
    </row>
    <row r="1869" spans="1:10" s="2" customFormat="1">
      <c r="A1869" s="3"/>
      <c r="B1869" s="3"/>
      <c r="C1869" s="3"/>
      <c r="D1869" s="3"/>
      <c r="J1869" s="74"/>
    </row>
    <row r="1870" spans="1:10" s="2" customFormat="1">
      <c r="A1870" s="3"/>
      <c r="B1870" s="3"/>
      <c r="C1870" s="3"/>
      <c r="D1870" s="3"/>
      <c r="J1870" s="74"/>
    </row>
    <row r="1871" spans="1:10" s="2" customFormat="1">
      <c r="A1871" s="3"/>
      <c r="B1871" s="3"/>
      <c r="C1871" s="3"/>
      <c r="D1871" s="3"/>
      <c r="J1871" s="74"/>
    </row>
    <row r="1872" spans="1:10" s="2" customFormat="1">
      <c r="A1872" s="3"/>
      <c r="B1872" s="3"/>
      <c r="C1872" s="3"/>
      <c r="D1872" s="3"/>
      <c r="J1872" s="74"/>
    </row>
    <row r="1873" spans="1:10" s="2" customFormat="1">
      <c r="A1873" s="3"/>
      <c r="B1873" s="3"/>
      <c r="C1873" s="3"/>
      <c r="D1873" s="3"/>
      <c r="J1873" s="74"/>
    </row>
    <row r="1874" spans="1:10" s="2" customFormat="1">
      <c r="A1874" s="3"/>
      <c r="B1874" s="3"/>
      <c r="C1874" s="3"/>
      <c r="D1874" s="3"/>
      <c r="J1874" s="74"/>
    </row>
    <row r="1875" spans="1:10" s="2" customFormat="1">
      <c r="A1875" s="3"/>
      <c r="B1875" s="3"/>
      <c r="C1875" s="3"/>
      <c r="D1875" s="3"/>
      <c r="J1875" s="74"/>
    </row>
    <row r="1876" spans="1:10" s="2" customFormat="1">
      <c r="A1876" s="3"/>
      <c r="B1876" s="3"/>
      <c r="C1876" s="3"/>
      <c r="D1876" s="3"/>
      <c r="J1876" s="74"/>
    </row>
    <row r="1877" spans="1:10" s="2" customFormat="1">
      <c r="A1877" s="3"/>
      <c r="B1877" s="3"/>
      <c r="C1877" s="3"/>
      <c r="D1877" s="3"/>
      <c r="J1877" s="74"/>
    </row>
    <row r="1878" spans="1:10" s="2" customFormat="1">
      <c r="A1878" s="3"/>
      <c r="B1878" s="3"/>
      <c r="C1878" s="3"/>
      <c r="D1878" s="3"/>
      <c r="J1878" s="74"/>
    </row>
    <row r="1879" spans="1:10" s="2" customFormat="1">
      <c r="A1879" s="3"/>
      <c r="B1879" s="3"/>
      <c r="C1879" s="3"/>
      <c r="D1879" s="3"/>
      <c r="J1879" s="74"/>
    </row>
    <row r="1880" spans="1:10" s="2" customFormat="1">
      <c r="A1880" s="3"/>
      <c r="B1880" s="3"/>
      <c r="C1880" s="3"/>
      <c r="D1880" s="3"/>
      <c r="J1880" s="74"/>
    </row>
    <row r="1881" spans="1:10" s="2" customFormat="1">
      <c r="A1881" s="3"/>
      <c r="B1881" s="3"/>
      <c r="C1881" s="3"/>
      <c r="D1881" s="3"/>
      <c r="J1881" s="74"/>
    </row>
    <row r="1882" spans="1:10" s="2" customFormat="1">
      <c r="A1882" s="3"/>
      <c r="B1882" s="3"/>
      <c r="C1882" s="3"/>
      <c r="D1882" s="3"/>
      <c r="J1882" s="74"/>
    </row>
    <row r="1883" spans="1:10" s="2" customFormat="1">
      <c r="A1883" s="3"/>
      <c r="B1883" s="3"/>
      <c r="C1883" s="3"/>
      <c r="D1883" s="3"/>
      <c r="J1883" s="74"/>
    </row>
    <row r="1884" spans="1:10" s="2" customFormat="1">
      <c r="A1884" s="3"/>
      <c r="B1884" s="3"/>
      <c r="C1884" s="3"/>
      <c r="D1884" s="3"/>
      <c r="J1884" s="74"/>
    </row>
    <row r="1885" spans="1:10" s="2" customFormat="1">
      <c r="A1885" s="3"/>
      <c r="B1885" s="3"/>
      <c r="C1885" s="3"/>
      <c r="D1885" s="3"/>
      <c r="J1885" s="74"/>
    </row>
    <row r="1886" spans="1:10" s="2" customFormat="1">
      <c r="A1886" s="3"/>
      <c r="B1886" s="3"/>
      <c r="C1886" s="3"/>
      <c r="D1886" s="3"/>
      <c r="J1886" s="74"/>
    </row>
    <row r="1887" spans="1:10" s="2" customFormat="1">
      <c r="A1887" s="3"/>
      <c r="B1887" s="3"/>
      <c r="C1887" s="3"/>
      <c r="D1887" s="3"/>
      <c r="J1887" s="74"/>
    </row>
    <row r="1888" spans="1:10" s="2" customFormat="1">
      <c r="A1888" s="3"/>
      <c r="B1888" s="3"/>
      <c r="C1888" s="3"/>
      <c r="D1888" s="3"/>
      <c r="J1888" s="74"/>
    </row>
    <row r="1889" spans="1:10" s="2" customFormat="1">
      <c r="A1889" s="3"/>
      <c r="B1889" s="3"/>
      <c r="C1889" s="3"/>
      <c r="D1889" s="3"/>
      <c r="J1889" s="74"/>
    </row>
    <row r="1890" spans="1:10" s="2" customFormat="1">
      <c r="A1890" s="3"/>
      <c r="B1890" s="3"/>
      <c r="C1890" s="3"/>
      <c r="D1890" s="3"/>
      <c r="J1890" s="74"/>
    </row>
    <row r="1891" spans="1:10" s="2" customFormat="1">
      <c r="A1891" s="3"/>
      <c r="B1891" s="3"/>
      <c r="C1891" s="3"/>
      <c r="D1891" s="3"/>
      <c r="J1891" s="74"/>
    </row>
    <row r="1892" spans="1:10" s="2" customFormat="1">
      <c r="A1892" s="3"/>
      <c r="B1892" s="3"/>
      <c r="C1892" s="3"/>
      <c r="D1892" s="3"/>
      <c r="J1892" s="74"/>
    </row>
    <row r="1893" spans="1:10" s="2" customFormat="1">
      <c r="A1893" s="3"/>
      <c r="B1893" s="3"/>
      <c r="C1893" s="3"/>
      <c r="D1893" s="3"/>
      <c r="J1893" s="74"/>
    </row>
    <row r="1894" spans="1:10" s="2" customFormat="1">
      <c r="A1894" s="3"/>
      <c r="B1894" s="3"/>
      <c r="C1894" s="3"/>
      <c r="D1894" s="3"/>
      <c r="J1894" s="74"/>
    </row>
    <row r="1895" spans="1:10" s="2" customFormat="1">
      <c r="A1895" s="3"/>
      <c r="B1895" s="3"/>
      <c r="C1895" s="3"/>
      <c r="D1895" s="3"/>
      <c r="J1895" s="74"/>
    </row>
    <row r="1896" spans="1:10" s="2" customFormat="1">
      <c r="A1896" s="3"/>
      <c r="B1896" s="3"/>
      <c r="C1896" s="3"/>
      <c r="D1896" s="3"/>
      <c r="J1896" s="74"/>
    </row>
    <row r="1897" spans="1:10" s="2" customFormat="1">
      <c r="A1897" s="3"/>
      <c r="B1897" s="3"/>
      <c r="C1897" s="3"/>
      <c r="D1897" s="3"/>
      <c r="J1897" s="74"/>
    </row>
    <row r="1898" spans="1:10" s="2" customFormat="1">
      <c r="A1898" s="3"/>
      <c r="B1898" s="3"/>
      <c r="C1898" s="3"/>
      <c r="D1898" s="3"/>
      <c r="J1898" s="74"/>
    </row>
    <row r="1899" spans="1:10" s="2" customFormat="1">
      <c r="A1899" s="3"/>
      <c r="B1899" s="3"/>
      <c r="C1899" s="3"/>
      <c r="D1899" s="3"/>
      <c r="J1899" s="74"/>
    </row>
  </sheetData>
  <sheetProtection sheet="1"/>
  <mergeCells count="232">
    <mergeCell ref="A225:D225"/>
    <mergeCell ref="A234:D234"/>
    <mergeCell ref="E234:H234"/>
    <mergeCell ref="E233:H233"/>
    <mergeCell ref="A228:D228"/>
    <mergeCell ref="A229:D229"/>
    <mergeCell ref="A230:D230"/>
    <mergeCell ref="A231:D231"/>
    <mergeCell ref="A232:D232"/>
    <mergeCell ref="A233:D233"/>
    <mergeCell ref="A18:D18"/>
    <mergeCell ref="A226:D226"/>
    <mergeCell ref="A227:D227"/>
    <mergeCell ref="A217:D217"/>
    <mergeCell ref="A218:D218"/>
    <mergeCell ref="A221:D221"/>
    <mergeCell ref="A220:D220"/>
    <mergeCell ref="A222:D222"/>
    <mergeCell ref="A223:D223"/>
    <mergeCell ref="A224:D224"/>
    <mergeCell ref="A3:C3"/>
    <mergeCell ref="A4:C4"/>
    <mergeCell ref="A2:C2"/>
    <mergeCell ref="A17:D17"/>
    <mergeCell ref="A9:D9"/>
    <mergeCell ref="A10:D10"/>
    <mergeCell ref="A11:D11"/>
    <mergeCell ref="A12:D12"/>
    <mergeCell ref="A8:D8"/>
    <mergeCell ref="A14:D14"/>
    <mergeCell ref="A32:D32"/>
    <mergeCell ref="A33:D33"/>
    <mergeCell ref="A31:D31"/>
    <mergeCell ref="A26:D26"/>
    <mergeCell ref="A27:D27"/>
    <mergeCell ref="A28:D28"/>
    <mergeCell ref="A29:D29"/>
    <mergeCell ref="A30:D30"/>
    <mergeCell ref="A39:D39"/>
    <mergeCell ref="A40:D40"/>
    <mergeCell ref="A41:D41"/>
    <mergeCell ref="A34:D34"/>
    <mergeCell ref="A35:D35"/>
    <mergeCell ref="A36:D36"/>
    <mergeCell ref="A38:D38"/>
    <mergeCell ref="A37:D37"/>
    <mergeCell ref="A53:D53"/>
    <mergeCell ref="A54:D54"/>
    <mergeCell ref="A56:D56"/>
    <mergeCell ref="A57:D57"/>
    <mergeCell ref="A48:D48"/>
    <mergeCell ref="A50:D50"/>
    <mergeCell ref="A52:D52"/>
    <mergeCell ref="A91:D91"/>
    <mergeCell ref="A80:D80"/>
    <mergeCell ref="A81:D81"/>
    <mergeCell ref="A67:D67"/>
    <mergeCell ref="A42:D42"/>
    <mergeCell ref="A44:D44"/>
    <mergeCell ref="A45:D45"/>
    <mergeCell ref="A43:D43"/>
    <mergeCell ref="A46:D46"/>
    <mergeCell ref="A58:D58"/>
    <mergeCell ref="A101:D101"/>
    <mergeCell ref="A82:D82"/>
    <mergeCell ref="A83:D83"/>
    <mergeCell ref="A92:D92"/>
    <mergeCell ref="A93:D93"/>
    <mergeCell ref="A86:D86"/>
    <mergeCell ref="A87:D87"/>
    <mergeCell ref="A88:D88"/>
    <mergeCell ref="A89:D89"/>
    <mergeCell ref="A90:D90"/>
    <mergeCell ref="A111:D111"/>
    <mergeCell ref="A104:D104"/>
    <mergeCell ref="A105:D105"/>
    <mergeCell ref="A94:D94"/>
    <mergeCell ref="A95:D95"/>
    <mergeCell ref="A96:D96"/>
    <mergeCell ref="A97:D97"/>
    <mergeCell ref="A98:D98"/>
    <mergeCell ref="A99:D99"/>
    <mergeCell ref="A100:D100"/>
    <mergeCell ref="A123:D123"/>
    <mergeCell ref="A102:D102"/>
    <mergeCell ref="A103:D103"/>
    <mergeCell ref="A116:D116"/>
    <mergeCell ref="A117:D117"/>
    <mergeCell ref="A106:D106"/>
    <mergeCell ref="A107:D107"/>
    <mergeCell ref="A108:D108"/>
    <mergeCell ref="A109:D109"/>
    <mergeCell ref="A110:D110"/>
    <mergeCell ref="A143:D143"/>
    <mergeCell ref="A124:D124"/>
    <mergeCell ref="A125:D125"/>
    <mergeCell ref="A112:D112"/>
    <mergeCell ref="A113:D113"/>
    <mergeCell ref="A114:D114"/>
    <mergeCell ref="A115:D115"/>
    <mergeCell ref="A120:D120"/>
    <mergeCell ref="A121:D121"/>
    <mergeCell ref="A122:D122"/>
    <mergeCell ref="A155:D155"/>
    <mergeCell ref="A156:D156"/>
    <mergeCell ref="A147:D147"/>
    <mergeCell ref="A148:D148"/>
    <mergeCell ref="A146:D146"/>
    <mergeCell ref="A140:D140"/>
    <mergeCell ref="A141:D141"/>
    <mergeCell ref="A142:D142"/>
    <mergeCell ref="A144:D144"/>
    <mergeCell ref="A145:D145"/>
    <mergeCell ref="A149:D149"/>
    <mergeCell ref="A150:D150"/>
    <mergeCell ref="A151:D151"/>
    <mergeCell ref="A152:D152"/>
    <mergeCell ref="A153:D153"/>
    <mergeCell ref="A154:D154"/>
    <mergeCell ref="A164:D164"/>
    <mergeCell ref="A165:D165"/>
    <mergeCell ref="A166:D166"/>
    <mergeCell ref="A168:D168"/>
    <mergeCell ref="A169:D169"/>
    <mergeCell ref="A170:D170"/>
    <mergeCell ref="A159:D159"/>
    <mergeCell ref="A160:D160"/>
    <mergeCell ref="A198:D198"/>
    <mergeCell ref="A186:D186"/>
    <mergeCell ref="A188:D188"/>
    <mergeCell ref="A189:D189"/>
    <mergeCell ref="A172:D172"/>
    <mergeCell ref="A161:D161"/>
    <mergeCell ref="A162:D162"/>
    <mergeCell ref="A163:D163"/>
    <mergeCell ref="A194:D194"/>
    <mergeCell ref="A214:D214"/>
    <mergeCell ref="A215:D215"/>
    <mergeCell ref="A173:D173"/>
    <mergeCell ref="A174:D174"/>
    <mergeCell ref="A175:D175"/>
    <mergeCell ref="A176:D176"/>
    <mergeCell ref="A177:D177"/>
    <mergeCell ref="A190:D190"/>
    <mergeCell ref="A212:D212"/>
    <mergeCell ref="A195:D195"/>
    <mergeCell ref="A196:D196"/>
    <mergeCell ref="A197:D197"/>
    <mergeCell ref="A216:D216"/>
    <mergeCell ref="A213:D213"/>
    <mergeCell ref="A199:D199"/>
    <mergeCell ref="A209:D209"/>
    <mergeCell ref="A210:D210"/>
    <mergeCell ref="A211:D211"/>
    <mergeCell ref="A208:D208"/>
    <mergeCell ref="A204:D204"/>
    <mergeCell ref="A205:D205"/>
    <mergeCell ref="A203:D203"/>
    <mergeCell ref="A206:D206"/>
    <mergeCell ref="A219:D219"/>
    <mergeCell ref="A182:D182"/>
    <mergeCell ref="A183:D183"/>
    <mergeCell ref="A184:D184"/>
    <mergeCell ref="A193:D193"/>
    <mergeCell ref="A202:D202"/>
    <mergeCell ref="A187:D187"/>
    <mergeCell ref="A191:D191"/>
    <mergeCell ref="A192:D192"/>
    <mergeCell ref="A200:D200"/>
    <mergeCell ref="A201:D201"/>
    <mergeCell ref="A84:D84"/>
    <mergeCell ref="A135:D135"/>
    <mergeCell ref="A85:D85"/>
    <mergeCell ref="A118:D118"/>
    <mergeCell ref="A119:D119"/>
    <mergeCell ref="A179:D179"/>
    <mergeCell ref="A180:D180"/>
    <mergeCell ref="A167:D167"/>
    <mergeCell ref="A181:D181"/>
    <mergeCell ref="A127:D127"/>
    <mergeCell ref="A128:D128"/>
    <mergeCell ref="A129:D129"/>
    <mergeCell ref="A157:D157"/>
    <mergeCell ref="A158:D158"/>
    <mergeCell ref="A171:D171"/>
    <mergeCell ref="A207:D207"/>
    <mergeCell ref="A79:D79"/>
    <mergeCell ref="A73:D73"/>
    <mergeCell ref="A75:D75"/>
    <mergeCell ref="A76:D76"/>
    <mergeCell ref="A126:D126"/>
    <mergeCell ref="A130:D130"/>
    <mergeCell ref="A74:D74"/>
    <mergeCell ref="A185:D185"/>
    <mergeCell ref="A178:D178"/>
    <mergeCell ref="A49:D49"/>
    <mergeCell ref="A72:D72"/>
    <mergeCell ref="A59:D59"/>
    <mergeCell ref="A51:D51"/>
    <mergeCell ref="A47:D47"/>
    <mergeCell ref="A55:D55"/>
    <mergeCell ref="A69:D69"/>
    <mergeCell ref="A70:D70"/>
    <mergeCell ref="A60:D60"/>
    <mergeCell ref="A66:D66"/>
    <mergeCell ref="A13:D13"/>
    <mergeCell ref="A19:D19"/>
    <mergeCell ref="A25:D25"/>
    <mergeCell ref="A24:D24"/>
    <mergeCell ref="A20:D20"/>
    <mergeCell ref="A21:D21"/>
    <mergeCell ref="A15:D15"/>
    <mergeCell ref="A16:D16"/>
    <mergeCell ref="A22:D22"/>
    <mergeCell ref="A23:D23"/>
    <mergeCell ref="A61:D61"/>
    <mergeCell ref="A77:D77"/>
    <mergeCell ref="A78:D78"/>
    <mergeCell ref="A68:D68"/>
    <mergeCell ref="A71:D71"/>
    <mergeCell ref="A63:D63"/>
    <mergeCell ref="A64:D64"/>
    <mergeCell ref="A65:D65"/>
    <mergeCell ref="A62:D62"/>
    <mergeCell ref="A139:D139"/>
    <mergeCell ref="A138:D138"/>
    <mergeCell ref="A131:D131"/>
    <mergeCell ref="A132:D132"/>
    <mergeCell ref="A133:D133"/>
    <mergeCell ref="A134:D134"/>
    <mergeCell ref="A136:D136"/>
    <mergeCell ref="A137:D137"/>
  </mergeCells>
  <phoneticPr fontId="2"/>
  <dataValidations count="1">
    <dataValidation type="date" allowBlank="1" showInputMessage="1" showErrorMessage="1" errorTitle="入力形式が違います" error="入力した形式が正しくありません_x000a_（例）2011/7/16　の形式で入力してください" sqref="H8:H232">
      <formula1>TODAY()-3744</formula1>
      <formula2>TODAY()</formula2>
    </dataValidation>
  </dataValidations>
  <printOptions horizontalCentered="1" verticalCentered="1"/>
  <pageMargins left="0" right="0" top="0" bottom="0" header="0.51181102362204722" footer="0.51181102362204722"/>
  <pageSetup paperSize="8" scale="70" orientation="landscape" horizontalDpi="4294967292" verticalDpi="4294967292" r:id="rId1"/>
  <headerFooter alignWithMargins="0"/>
  <ignoredErrors>
    <ignoredError sqref="J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8"/>
  <sheetViews>
    <sheetView zoomScale="70" zoomScaleNormal="70" zoomScaleSheetLayoutView="55" workbookViewId="0">
      <selection activeCell="B5" sqref="B5"/>
    </sheetView>
  </sheetViews>
  <sheetFormatPr defaultColWidth="10.625" defaultRowHeight="14.25"/>
  <cols>
    <col min="1" max="1" width="3.875" style="99" customWidth="1"/>
    <col min="2" max="2" width="6" style="99" bestFit="1" customWidth="1"/>
    <col min="3" max="3" width="4.625" style="99" customWidth="1"/>
    <col min="4" max="4" width="43.625" style="86" customWidth="1"/>
    <col min="5" max="5" width="17" style="100" customWidth="1"/>
    <col min="6" max="6" width="23.5" style="86" customWidth="1"/>
    <col min="7" max="7" width="13.25" style="86" customWidth="1"/>
    <col min="8" max="8" width="21.5" style="86" customWidth="1"/>
    <col min="9" max="9" width="16" style="101" customWidth="1"/>
    <col min="10" max="10" width="11.75" style="86" customWidth="1"/>
    <col min="11" max="11" width="12.625" style="87" customWidth="1"/>
    <col min="12" max="12" width="32.25" style="87" customWidth="1"/>
    <col min="13" max="16384" width="10.625" style="87"/>
  </cols>
  <sheetData>
    <row r="1" spans="1:10" s="81" customFormat="1" ht="24.75" customHeight="1">
      <c r="A1" s="78" t="s">
        <v>31</v>
      </c>
      <c r="B1" s="79"/>
      <c r="C1" s="78"/>
      <c r="D1" s="79" t="str">
        <f ca="1">IF(ISBLANK(INDIRECT("記入用1!$F$6")),"",INDIRECT("記入用1!$F$6"))</f>
        <v/>
      </c>
      <c r="E1" s="76"/>
      <c r="F1" s="76"/>
      <c r="G1" s="76"/>
      <c r="H1" s="77"/>
      <c r="J1" s="103" t="s">
        <v>301</v>
      </c>
    </row>
    <row r="2" spans="1:10" ht="31.5" customHeight="1">
      <c r="A2" s="82"/>
      <c r="B2" s="82"/>
      <c r="C2" s="82"/>
      <c r="D2" s="83"/>
      <c r="E2" s="84"/>
      <c r="F2" s="85" t="s">
        <v>32</v>
      </c>
      <c r="G2" s="85"/>
      <c r="I2" s="86"/>
    </row>
    <row r="3" spans="1:10" s="88" customFormat="1" ht="24" customHeight="1">
      <c r="A3" s="106"/>
      <c r="B3" s="106" t="s">
        <v>33</v>
      </c>
      <c r="C3" s="106" t="s">
        <v>23</v>
      </c>
      <c r="D3" s="106" t="s">
        <v>34</v>
      </c>
      <c r="E3" s="107" t="s">
        <v>35</v>
      </c>
      <c r="F3" s="106" t="s">
        <v>7</v>
      </c>
      <c r="G3" s="106" t="s">
        <v>5</v>
      </c>
      <c r="H3" s="106" t="s">
        <v>24</v>
      </c>
      <c r="I3" s="106" t="s">
        <v>326</v>
      </c>
      <c r="J3" s="106" t="s">
        <v>327</v>
      </c>
    </row>
    <row r="4" spans="1:10" s="89" customFormat="1" ht="27.75" customHeight="1">
      <c r="A4" s="91" t="s">
        <v>180</v>
      </c>
      <c r="D4" s="91"/>
      <c r="E4" s="91" t="s">
        <v>158</v>
      </c>
      <c r="F4" s="92"/>
      <c r="G4" s="92"/>
      <c r="H4" s="92"/>
      <c r="I4" s="92"/>
      <c r="J4" s="92"/>
    </row>
    <row r="5" spans="1:10" s="90" customFormat="1" ht="64.5" customHeight="1">
      <c r="A5" s="108">
        <v>1</v>
      </c>
      <c r="B5" s="109" t="str">
        <f ca="1">IF(ISBLANK(INDIRECT("記入用2!$e$8")),"",INDIRECT("記入用2!$e$8"))</f>
        <v/>
      </c>
      <c r="C5" s="108" t="str">
        <f ca="1">IF(ISBLANK(INDIRECT("記入用2!$f$8")),"",INDIRECT("記入用2!$f$8"))</f>
        <v/>
      </c>
      <c r="D5" s="110" t="str">
        <f ca="1">IF(ISBLANK(INDIRECT("記入用2!$G$8")),"",INDIRECT("記入用2!$G$8"))</f>
        <v/>
      </c>
      <c r="E5" s="111" t="str">
        <f ca="1">IF(ISBLANK(INDIRECT("記入用2!$h$8")),"",INDIRECT("記入用2!$h$8"))</f>
        <v/>
      </c>
      <c r="F5" s="110" t="str">
        <f ca="1">IF(ISBLANK(INDIRECT("記入用2!$I$8")),"",INDIRECT("記入用2!$I$8"))</f>
        <v/>
      </c>
      <c r="G5" s="110" t="str">
        <f ca="1">IF(ISBLANK(INDIRECT("記入用2!$J$8")),"",INDIRECT("記入用2!$J$8"))</f>
        <v/>
      </c>
      <c r="H5" s="110" t="str">
        <f ca="1">IF(ISBLANK(INDIRECT("記入用2!$K$8")),"",INDIRECT("記入用2!$K$8"))</f>
        <v/>
      </c>
      <c r="I5" s="110" t="str">
        <f ca="1">IF(ISBLANK(INDIRECT("記入用2!$L$8")),"",INDIRECT("記入用2!$L$8"))</f>
        <v/>
      </c>
      <c r="J5" s="110"/>
    </row>
    <row r="6" spans="1:10" s="90" customFormat="1" ht="64.5" customHeight="1">
      <c r="A6" s="108">
        <v>2</v>
      </c>
      <c r="B6" s="108" t="str">
        <f ca="1">IF(ISBLANK(INDIRECT("記入用2!$e$9")),"",INDIRECT("記入用2!$e$9"))</f>
        <v/>
      </c>
      <c r="C6" s="108" t="str">
        <f ca="1">IF(ISBLANK(INDIRECT("記入用2!$f$9")),"",INDIRECT("記入用2!$f$9"))</f>
        <v/>
      </c>
      <c r="D6" s="110" t="str">
        <f ca="1">IF(ISBLANK(INDIRECT("記入用2!$G$9")),"",INDIRECT("記入用2!$G$9"))</f>
        <v/>
      </c>
      <c r="E6" s="111" t="str">
        <f ca="1">IF(ISBLANK(INDIRECT("記入用2!$h$9")),"",INDIRECT("記入用2!$h$9"))</f>
        <v/>
      </c>
      <c r="F6" s="110" t="str">
        <f ca="1">IF(ISBLANK(INDIRECT("記入用2!$I$9")),"",INDIRECT("記入用2!$I$9"))</f>
        <v/>
      </c>
      <c r="G6" s="110" t="str">
        <f ca="1">IF(ISBLANK(INDIRECT("記入用2!$J$9")),"",INDIRECT("記入用2!$J$9"))</f>
        <v/>
      </c>
      <c r="H6" s="110" t="str">
        <f ca="1">IF(ISBLANK(INDIRECT("記入用2!$K$9")),"",INDIRECT("記入用2!$K$9"))</f>
        <v/>
      </c>
      <c r="I6" s="110" t="str">
        <f ca="1">IF(ISBLANK(INDIRECT("記入用2!$L$9")),"",INDIRECT("記入用2!$L$9"))</f>
        <v/>
      </c>
      <c r="J6" s="110"/>
    </row>
    <row r="7" spans="1:10" s="90" customFormat="1" ht="64.5" customHeight="1">
      <c r="A7" s="108">
        <v>3</v>
      </c>
      <c r="B7" s="108" t="str">
        <f ca="1">IF(ISBLANK(INDIRECT("記入用2!$e$10")),"",INDIRECT("記入用2!$e$10"))</f>
        <v/>
      </c>
      <c r="C7" s="108" t="str">
        <f ca="1">IF(ISBLANK(INDIRECT("記入用2!$f$10")),"",INDIRECT("記入用2!$f$10"))</f>
        <v/>
      </c>
      <c r="D7" s="110" t="str">
        <f ca="1">IF(ISBLANK(INDIRECT("記入用2!$G$10")),"",INDIRECT("記入用2!$G$10"))</f>
        <v/>
      </c>
      <c r="E7" s="111" t="str">
        <f ca="1">IF(ISBLANK(INDIRECT("記入用2!$h$10")),"",INDIRECT("記入用2!$h$10"))</f>
        <v/>
      </c>
      <c r="F7" s="110" t="str">
        <f ca="1">IF(ISBLANK(INDIRECT("記入用2!$I$10")),"",INDIRECT("記入用2!$I$10"))</f>
        <v/>
      </c>
      <c r="G7" s="110" t="str">
        <f ca="1">IF(ISBLANK(INDIRECT("記入用2!$J$10")),"",INDIRECT("記入用2!$J$10"))</f>
        <v/>
      </c>
      <c r="H7" s="110" t="str">
        <f ca="1">IF(ISBLANK(INDIRECT("記入用2!$K$10")),"",INDIRECT("記入用2!$K$10"))</f>
        <v/>
      </c>
      <c r="I7" s="110" t="str">
        <f ca="1">IF(ISBLANK(INDIRECT("記入用2!$L$10")),"",INDIRECT("記入用2!$L$10"))</f>
        <v/>
      </c>
      <c r="J7" s="110"/>
    </row>
    <row r="8" spans="1:10" s="90" customFormat="1" ht="64.5" customHeight="1">
      <c r="A8" s="108">
        <v>4</v>
      </c>
      <c r="B8" s="108" t="str">
        <f ca="1">IF(ISBLANK(INDIRECT("記入用2!$e$11")),"",INDIRECT("記入用2!$e$11"))</f>
        <v/>
      </c>
      <c r="C8" s="108" t="str">
        <f ca="1">IF(ISBLANK(INDIRECT("記入用2!$f$11")),"",INDIRECT("記入用2!$f$11"))</f>
        <v/>
      </c>
      <c r="D8" s="110" t="str">
        <f ca="1">IF(ISBLANK(INDIRECT("記入用2!$G$11")),"",INDIRECT("記入用2!$G$11"))</f>
        <v/>
      </c>
      <c r="E8" s="111" t="str">
        <f ca="1">IF(ISBLANK(INDIRECT("記入用2!$h$11")),"",INDIRECT("記入用2!$h$11"))</f>
        <v/>
      </c>
      <c r="F8" s="110" t="str">
        <f ca="1">IF(ISBLANK(INDIRECT("記入用2!$I$11")),"",INDIRECT("記入用2!$I$11"))</f>
        <v/>
      </c>
      <c r="G8" s="110" t="str">
        <f ca="1">IF(ISBLANK(INDIRECT("記入用2!$J$11")),"",INDIRECT("記入用2!$J$11"))</f>
        <v/>
      </c>
      <c r="H8" s="110" t="str">
        <f ca="1">IF(ISBLANK(INDIRECT("記入用2!$K$11")),"",INDIRECT("記入用2!$K$11"))</f>
        <v/>
      </c>
      <c r="I8" s="110" t="str">
        <f ca="1">IF(ISBLANK(INDIRECT("記入用2!$L$11")),"",INDIRECT("記入用2!$L$11"))</f>
        <v/>
      </c>
      <c r="J8" s="110"/>
    </row>
    <row r="9" spans="1:10" s="90" customFormat="1" ht="64.5" customHeight="1">
      <c r="A9" s="108">
        <v>5</v>
      </c>
      <c r="B9" s="108" t="str">
        <f ca="1">IF(ISBLANK(INDIRECT("記入用2!$e$12")),"",INDIRECT("記入用2!$e$12"))</f>
        <v/>
      </c>
      <c r="C9" s="108" t="str">
        <f ca="1">IF(ISBLANK(INDIRECT("記入用2!$f$12")),"",INDIRECT("記入用2!$f$12"))</f>
        <v/>
      </c>
      <c r="D9" s="110" t="str">
        <f ca="1">IF(ISBLANK(INDIRECT("記入用2!$G$12")),"",INDIRECT("記入用2!$G$12"))</f>
        <v/>
      </c>
      <c r="E9" s="111" t="str">
        <f ca="1">IF(ISBLANK(INDIRECT("記入用2!$h$12")),"",INDIRECT("記入用2!$h$12"))</f>
        <v/>
      </c>
      <c r="F9" s="110" t="str">
        <f ca="1">IF(ISBLANK(INDIRECT("記入用2!$I$12")),"",INDIRECT("記入用2!$I$12"))</f>
        <v/>
      </c>
      <c r="G9" s="110" t="str">
        <f ca="1">IF(ISBLANK(INDIRECT("記入用2!$J$12")),"",INDIRECT("記入用2!$J$12"))</f>
        <v/>
      </c>
      <c r="H9" s="110" t="str">
        <f ca="1">IF(ISBLANK(INDIRECT("記入用2!$K$12")),"",INDIRECT("記入用2!$K$12"))</f>
        <v/>
      </c>
      <c r="I9" s="110" t="str">
        <f ca="1">IF(ISBLANK(INDIRECT("記入用2!$L$12")),"",INDIRECT("記入用2!$L$12"))</f>
        <v/>
      </c>
      <c r="J9" s="110"/>
    </row>
    <row r="10" spans="1:10" s="90" customFormat="1" ht="64.5" customHeight="1">
      <c r="A10" s="112" t="s">
        <v>37</v>
      </c>
      <c r="B10" s="108" t="str">
        <f ca="1">IF(ISBLANK(INDIRECT("記入用2!$e$13")),"",INDIRECT("記入用2!$e$13"))</f>
        <v/>
      </c>
      <c r="C10" s="108" t="str">
        <f ca="1">IF(ISBLANK(INDIRECT("記入用2!$f$13")),"",INDIRECT("記入用2!$f$13"))</f>
        <v/>
      </c>
      <c r="D10" s="110" t="str">
        <f ca="1">IF(ISBLANK(INDIRECT("記入用2!$G$13")),"",INDIRECT("記入用2!$G$13"))</f>
        <v/>
      </c>
      <c r="E10" s="111" t="str">
        <f ca="1">IF(ISBLANK(INDIRECT("記入用2!$h$13")),"",INDIRECT("記入用2!$h$13"))</f>
        <v/>
      </c>
      <c r="F10" s="110" t="str">
        <f ca="1">IF(ISBLANK(INDIRECT("記入用2!$I$13")),"",INDIRECT("記入用2!$I$13"))</f>
        <v/>
      </c>
      <c r="G10" s="110" t="str">
        <f ca="1">IF(ISBLANK(INDIRECT("記入用2!$J$13")),"",INDIRECT("記入用2!$J$13"))</f>
        <v/>
      </c>
      <c r="H10" s="110" t="str">
        <f ca="1">IF(ISBLANK(INDIRECT("記入用2!$K$13")),"",INDIRECT("記入用2!$K$13"))</f>
        <v/>
      </c>
      <c r="I10" s="110" t="str">
        <f ca="1">IF(ISBLANK(INDIRECT("記入用2!$L$13")),"",INDIRECT("記入用2!$L$13"))</f>
        <v/>
      </c>
      <c r="J10" s="110"/>
    </row>
    <row r="11" spans="1:10" s="89" customFormat="1" ht="27.75" customHeight="1">
      <c r="A11" s="91" t="s">
        <v>180</v>
      </c>
      <c r="E11" s="91" t="s">
        <v>179</v>
      </c>
      <c r="F11" s="92"/>
      <c r="G11" s="92"/>
      <c r="H11" s="92"/>
      <c r="I11" s="92"/>
      <c r="J11" s="92"/>
    </row>
    <row r="12" spans="1:10" s="90" customFormat="1" ht="64.5" customHeight="1">
      <c r="A12" s="108">
        <v>1</v>
      </c>
      <c r="B12" s="108" t="str">
        <f ca="1">IF(ISBLANK(INDIRECT("記入用2!$e$14")),"",INDIRECT("記入用2!$e$14"))</f>
        <v/>
      </c>
      <c r="C12" s="108" t="str">
        <f ca="1">IF(ISBLANK(INDIRECT("記入用2!$f$14")),"",INDIRECT("記入用2!$f$14"))</f>
        <v/>
      </c>
      <c r="D12" s="110" t="str">
        <f ca="1">IF(ISBLANK(INDIRECT("記入用2!$G$14")),"",INDIRECT("記入用2!$G$14"))</f>
        <v/>
      </c>
      <c r="E12" s="111" t="str">
        <f ca="1">IF(ISBLANK(INDIRECT("記入用2!$h$14")),"",INDIRECT("記入用2!$h$14"))</f>
        <v/>
      </c>
      <c r="F12" s="110" t="str">
        <f ca="1">IF(ISBLANK(INDIRECT("記入用2!$I$14")),"",INDIRECT("記入用2!$I$14"))</f>
        <v/>
      </c>
      <c r="G12" s="110" t="str">
        <f ca="1">IF(ISBLANK(INDIRECT("記入用2!$J$14")),"",INDIRECT("記入用2!$J$14"))</f>
        <v/>
      </c>
      <c r="H12" s="110" t="str">
        <f ca="1">IF(ISBLANK(INDIRECT("記入用2!$K$14")),"",INDIRECT("記入用2!$K$14"))</f>
        <v/>
      </c>
      <c r="I12" s="110" t="str">
        <f ca="1">IF(ISBLANK(INDIRECT("記入用2!$L$14")),"",INDIRECT("記入用2!$L$14"))</f>
        <v/>
      </c>
      <c r="J12" s="110"/>
    </row>
    <row r="13" spans="1:10" s="90" customFormat="1" ht="64.5" customHeight="1">
      <c r="A13" s="108">
        <v>2</v>
      </c>
      <c r="B13" s="108" t="str">
        <f ca="1">IF(ISBLANK(INDIRECT("記入用2!$e$15")),"",INDIRECT("記入用2!$e$15"))</f>
        <v/>
      </c>
      <c r="C13" s="108" t="str">
        <f ca="1">IF(ISBLANK(INDIRECT("記入用2!$f$15")),"",INDIRECT("記入用2!$f$15"))</f>
        <v/>
      </c>
      <c r="D13" s="110" t="str">
        <f ca="1">IF(ISBLANK(INDIRECT("記入用2!$G$15")),"",INDIRECT("記入用2!$G$15"))</f>
        <v/>
      </c>
      <c r="E13" s="111" t="str">
        <f ca="1">IF(ISBLANK(INDIRECT("記入用2!$h$15")),"",INDIRECT("記入用2!$h$15"))</f>
        <v/>
      </c>
      <c r="F13" s="110" t="str">
        <f ca="1">IF(ISBLANK(INDIRECT("記入用2!$I$15")),"",INDIRECT("記入用2!$I$15"))</f>
        <v/>
      </c>
      <c r="G13" s="110" t="str">
        <f ca="1">IF(ISBLANK(INDIRECT("記入用2!$J$15")),"",INDIRECT("記入用2!$J$15"))</f>
        <v/>
      </c>
      <c r="H13" s="110" t="str">
        <f ca="1">IF(ISBLANK(INDIRECT("記入用2!$K$15")),"",INDIRECT("記入用2!$K$15"))</f>
        <v/>
      </c>
      <c r="I13" s="110" t="str">
        <f ca="1">IF(ISBLANK(INDIRECT("記入用2!$L$15")),"",INDIRECT("記入用2!$L$15"))</f>
        <v/>
      </c>
      <c r="J13" s="110"/>
    </row>
    <row r="14" spans="1:10" s="90" customFormat="1" ht="64.5" customHeight="1">
      <c r="A14" s="108">
        <v>3</v>
      </c>
      <c r="B14" s="108" t="str">
        <f ca="1">IF(ISBLANK(INDIRECT("記入用2!$e$16")),"",INDIRECT("記入用2!$e$16"))</f>
        <v/>
      </c>
      <c r="C14" s="108" t="str">
        <f ca="1">IF(ISBLANK(INDIRECT("記入用2!$f$16")),"",INDIRECT("記入用2!$f$16"))</f>
        <v/>
      </c>
      <c r="D14" s="110" t="str">
        <f ca="1">IF(ISBLANK(INDIRECT("記入用2!$G$16")),"",INDIRECT("記入用2!$G$16"))</f>
        <v/>
      </c>
      <c r="E14" s="111" t="str">
        <f ca="1">IF(ISBLANK(INDIRECT("記入用2!$h$16")),"",INDIRECT("記入用2!$h$16"))</f>
        <v/>
      </c>
      <c r="F14" s="110" t="str">
        <f ca="1">IF(ISBLANK(INDIRECT("記入用2!$I$16")),"",INDIRECT("記入用2!$I$16"))</f>
        <v/>
      </c>
      <c r="G14" s="110" t="str">
        <f ca="1">IF(ISBLANK(INDIRECT("記入用2!$J$16")),"",INDIRECT("記入用2!$J$16"))</f>
        <v/>
      </c>
      <c r="H14" s="110" t="str">
        <f ca="1">IF(ISBLANK(INDIRECT("記入用2!$K$16")),"",INDIRECT("記入用2!$K$16"))</f>
        <v/>
      </c>
      <c r="I14" s="110" t="str">
        <f ca="1">IF(ISBLANK(INDIRECT("記入用2!$L$16")),"",INDIRECT("記入用2!$L$16"))</f>
        <v/>
      </c>
      <c r="J14" s="110"/>
    </row>
    <row r="15" spans="1:10" s="90" customFormat="1" ht="64.5" customHeight="1">
      <c r="A15" s="108">
        <v>4</v>
      </c>
      <c r="B15" s="108" t="str">
        <f ca="1">IF(ISBLANK(INDIRECT("記入用2!$e$17")),"",INDIRECT("記入用2!$e$17"))</f>
        <v/>
      </c>
      <c r="C15" s="108" t="str">
        <f ca="1">IF(ISBLANK(INDIRECT("記入用2!$f$17")),"",INDIRECT("記入用2!$f$17"))</f>
        <v/>
      </c>
      <c r="D15" s="110" t="str">
        <f ca="1">IF(ISBLANK(INDIRECT("記入用2!$G$17")),"",INDIRECT("記入用2!$G$17"))</f>
        <v/>
      </c>
      <c r="E15" s="111" t="str">
        <f ca="1">IF(ISBLANK(INDIRECT("記入用2!$h$17")),"",INDIRECT("記入用2!$h$17"))</f>
        <v/>
      </c>
      <c r="F15" s="110" t="str">
        <f ca="1">IF(ISBLANK(INDIRECT("記入用2!$I$17")),"",INDIRECT("記入用2!$I$17"))</f>
        <v/>
      </c>
      <c r="G15" s="110" t="str">
        <f ca="1">IF(ISBLANK(INDIRECT("記入用2!$J$17")),"",INDIRECT("記入用2!$J$17"))</f>
        <v/>
      </c>
      <c r="H15" s="110" t="str">
        <f ca="1">IF(ISBLANK(INDIRECT("記入用2!$K$17")),"",INDIRECT("記入用2!$K$17"))</f>
        <v/>
      </c>
      <c r="I15" s="110" t="str">
        <f ca="1">IF(ISBLANK(INDIRECT("記入用2!$L$17")),"",INDIRECT("記入用2!$L$17"))</f>
        <v/>
      </c>
      <c r="J15" s="110"/>
    </row>
    <row r="16" spans="1:10" s="90" customFormat="1" ht="64.5" customHeight="1">
      <c r="A16" s="108">
        <v>5</v>
      </c>
      <c r="B16" s="108" t="str">
        <f ca="1">IF(ISBLANK(INDIRECT("記入用2!$e$18")),"",INDIRECT("記入用2!$e$18"))</f>
        <v/>
      </c>
      <c r="C16" s="108" t="str">
        <f ca="1">IF(ISBLANK(INDIRECT("記入用2!$f$18")),"",INDIRECT("記入用2!$f$18"))</f>
        <v/>
      </c>
      <c r="D16" s="110" t="str">
        <f ca="1">IF(ISBLANK(INDIRECT("記入用2!$G$18")),"",INDIRECT("記入用2!$G$18"))</f>
        <v/>
      </c>
      <c r="E16" s="111" t="str">
        <f ca="1">IF(ISBLANK(INDIRECT("記入用2!$h$18")),"",INDIRECT("記入用2!$h$18"))</f>
        <v/>
      </c>
      <c r="F16" s="110" t="str">
        <f ca="1">IF(ISBLANK(INDIRECT("記入用2!$I$18")),"",INDIRECT("記入用2!$I$18"))</f>
        <v/>
      </c>
      <c r="G16" s="110" t="str">
        <f ca="1">IF(ISBLANK(INDIRECT("記入用2!$J$18")),"",INDIRECT("記入用2!$J$18"))</f>
        <v/>
      </c>
      <c r="H16" s="110" t="str">
        <f ca="1">IF(ISBLANK(INDIRECT("記入用2!$K$18")),"",INDIRECT("記入用2!$K$18"))</f>
        <v/>
      </c>
      <c r="I16" s="110" t="str">
        <f ca="1">IF(ISBLANK(INDIRECT("記入用2!$L$18")),"",INDIRECT("記入用2!$L$18"))</f>
        <v/>
      </c>
      <c r="J16" s="110"/>
    </row>
    <row r="17" spans="1:10" s="90" customFormat="1" ht="64.5" customHeight="1">
      <c r="A17" s="112" t="s">
        <v>37</v>
      </c>
      <c r="B17" s="108" t="str">
        <f ca="1">IF(ISBLANK(INDIRECT("記入用2!$e$19")),"",INDIRECT("記入用2!$e$19"))</f>
        <v/>
      </c>
      <c r="C17" s="108" t="str">
        <f ca="1">IF(ISBLANK(INDIRECT("記入用2!$f$19")),"",INDIRECT("記入用2!$f$19"))</f>
        <v/>
      </c>
      <c r="D17" s="110" t="str">
        <f ca="1">IF(ISBLANK(INDIRECT("記入用2!$G$19")),"",INDIRECT("記入用2!$G$19"))</f>
        <v/>
      </c>
      <c r="E17" s="111" t="str">
        <f ca="1">IF(ISBLANK(INDIRECT("記入用2!$h$19")),"",INDIRECT("記入用2!$h$19"))</f>
        <v/>
      </c>
      <c r="F17" s="110" t="str">
        <f ca="1">IF(ISBLANK(INDIRECT("記入用2!$I$19")),"",INDIRECT("記入用2!$I$19"))</f>
        <v/>
      </c>
      <c r="G17" s="110" t="str">
        <f ca="1">IF(ISBLANK(INDIRECT("記入用2!$J$19")),"",INDIRECT("記入用2!$J$19"))</f>
        <v/>
      </c>
      <c r="H17" s="110" t="str">
        <f ca="1">IF(ISBLANK(INDIRECT("記入用2!$K$19")),"",INDIRECT("記入用2!$K$19"))</f>
        <v/>
      </c>
      <c r="I17" s="110" t="str">
        <f ca="1">IF(ISBLANK(INDIRECT("記入用2!$L$19")),"",INDIRECT("記入用2!$L$19"))</f>
        <v/>
      </c>
      <c r="J17" s="110"/>
    </row>
    <row r="18" spans="1:10" s="89" customFormat="1" ht="27.75" customHeight="1">
      <c r="A18" s="91" t="s">
        <v>180</v>
      </c>
      <c r="E18" s="91" t="s">
        <v>288</v>
      </c>
      <c r="F18" s="92"/>
      <c r="G18" s="92"/>
      <c r="H18" s="92"/>
      <c r="I18" s="92"/>
      <c r="J18" s="92"/>
    </row>
    <row r="19" spans="1:10" s="90" customFormat="1" ht="64.5" customHeight="1">
      <c r="A19" s="108">
        <v>1</v>
      </c>
      <c r="B19" s="108" t="str">
        <f ca="1">IF(ISBLANK(INDIRECT("記入用2!$e$20")),"",INDIRECT("記入用2!$e$20"))</f>
        <v/>
      </c>
      <c r="C19" s="108" t="str">
        <f ca="1">IF(ISBLANK(INDIRECT("記入用2!$f$20")),"",INDIRECT("記入用2!$f$20"))</f>
        <v/>
      </c>
      <c r="D19" s="110" t="str">
        <f ca="1">IF(ISBLANK(INDIRECT("記入用2!$G$20")),"",INDIRECT("記入用2!$G$20"))</f>
        <v/>
      </c>
      <c r="E19" s="111" t="str">
        <f ca="1">IF(ISBLANK(INDIRECT("記入用2!$h$20")),"",INDIRECT("記入用2!$h$20"))</f>
        <v/>
      </c>
      <c r="F19" s="110" t="str">
        <f ca="1">IF(ISBLANK(INDIRECT("記入用2!$I$20")),"",INDIRECT("記入用2!$I$20"))</f>
        <v/>
      </c>
      <c r="G19" s="110" t="str">
        <f ca="1">IF(ISBLANK(INDIRECT("記入用2!$J$20")),"",INDIRECT("記入用2!$J$20"))</f>
        <v/>
      </c>
      <c r="H19" s="110" t="str">
        <f ca="1">IF(ISBLANK(INDIRECT("記入用2!$K$20")),"",INDIRECT("記入用2!$K$20"))</f>
        <v/>
      </c>
      <c r="I19" s="110" t="str">
        <f ca="1">IF(ISBLANK(INDIRECT("記入用2!$L$20")),"",INDIRECT("記入用2!$L$20"))</f>
        <v/>
      </c>
      <c r="J19" s="110"/>
    </row>
    <row r="20" spans="1:10" s="90" customFormat="1" ht="64.5" customHeight="1">
      <c r="A20" s="108">
        <v>2</v>
      </c>
      <c r="B20" s="108" t="str">
        <f ca="1">IF(ISBLANK(INDIRECT("記入用2!$e$21")),"",INDIRECT("記入用2!$e$21"))</f>
        <v/>
      </c>
      <c r="C20" s="108" t="str">
        <f ca="1">IF(ISBLANK(INDIRECT("記入用2!$f$21")),"",INDIRECT("記入用2!$f$21"))</f>
        <v/>
      </c>
      <c r="D20" s="110" t="str">
        <f ca="1">IF(ISBLANK(INDIRECT("記入用2!$G$21")),"",INDIRECT("記入用2!$G$21"))</f>
        <v/>
      </c>
      <c r="E20" s="111" t="str">
        <f ca="1">IF(ISBLANK(INDIRECT("記入用2!$h$21")),"",INDIRECT("記入用2!$h$21"))</f>
        <v/>
      </c>
      <c r="F20" s="110" t="str">
        <f ca="1">IF(ISBLANK(INDIRECT("記入用2!$I$21")),"",INDIRECT("記入用2!$I$21"))</f>
        <v/>
      </c>
      <c r="G20" s="110" t="str">
        <f ca="1">IF(ISBLANK(INDIRECT("記入用2!$J$21")),"",INDIRECT("記入用2!$J$21"))</f>
        <v/>
      </c>
      <c r="H20" s="110" t="str">
        <f ca="1">IF(ISBLANK(INDIRECT("記入用2!$K$21")),"",INDIRECT("記入用2!$K$21"))</f>
        <v/>
      </c>
      <c r="I20" s="110" t="str">
        <f ca="1">IF(ISBLANK(INDIRECT("記入用2!$L$21")),"",INDIRECT("記入用2!$L$21"))</f>
        <v/>
      </c>
      <c r="J20" s="110"/>
    </row>
    <row r="21" spans="1:10" s="90" customFormat="1" ht="64.5" customHeight="1">
      <c r="A21" s="108">
        <v>3</v>
      </c>
      <c r="B21" s="108" t="str">
        <f ca="1">IF(ISBLANK(INDIRECT("記入用2!$e$22")),"",INDIRECT("記入用2!$e$22"))</f>
        <v/>
      </c>
      <c r="C21" s="108" t="str">
        <f ca="1">IF(ISBLANK(INDIRECT("記入用2!$f$22")),"",INDIRECT("記入用2!$f$22"))</f>
        <v/>
      </c>
      <c r="D21" s="110" t="str">
        <f ca="1">IF(ISBLANK(INDIRECT("記入用2!$G$22")),"",INDIRECT("記入用2!$G$22"))</f>
        <v/>
      </c>
      <c r="E21" s="111" t="str">
        <f ca="1">IF(ISBLANK(INDIRECT("記入用2!$h$22")),"",INDIRECT("記入用2!$h$22"))</f>
        <v/>
      </c>
      <c r="F21" s="110" t="str">
        <f ca="1">IF(ISBLANK(INDIRECT("記入用2!$I$22")),"",INDIRECT("記入用2!$I$22"))</f>
        <v/>
      </c>
      <c r="G21" s="110" t="str">
        <f ca="1">IF(ISBLANK(INDIRECT("記入用2!$J$22")),"",INDIRECT("記入用2!$J$22"))</f>
        <v/>
      </c>
      <c r="H21" s="110" t="str">
        <f ca="1">IF(ISBLANK(INDIRECT("記入用2!$K$22")),"",INDIRECT("記入用2!$K$22"))</f>
        <v/>
      </c>
      <c r="I21" s="110" t="str">
        <f ca="1">IF(ISBLANK(INDIRECT("記入用2!$L$22")),"",INDIRECT("記入用2!$L$22"))</f>
        <v/>
      </c>
      <c r="J21" s="110"/>
    </row>
    <row r="22" spans="1:10" s="90" customFormat="1" ht="64.5" customHeight="1">
      <c r="A22" s="108">
        <v>4</v>
      </c>
      <c r="B22" s="108" t="str">
        <f ca="1">IF(ISBLANK(INDIRECT("記入用2!$e$23")),"",INDIRECT("記入用2!$e$23"))</f>
        <v/>
      </c>
      <c r="C22" s="108" t="str">
        <f ca="1">IF(ISBLANK(INDIRECT("記入用2!$f$23")),"",INDIRECT("記入用2!$f$23"))</f>
        <v/>
      </c>
      <c r="D22" s="110" t="str">
        <f ca="1">IF(ISBLANK(INDIRECT("記入用2!$G$23")),"",INDIRECT("記入用2!$G$23"))</f>
        <v/>
      </c>
      <c r="E22" s="111" t="str">
        <f ca="1">IF(ISBLANK(INDIRECT("記入用2!$h$23")),"",INDIRECT("記入用2!$h$23"))</f>
        <v/>
      </c>
      <c r="F22" s="110" t="str">
        <f ca="1">IF(ISBLANK(INDIRECT("記入用2!$I$23")),"",INDIRECT("記入用2!$I$23"))</f>
        <v/>
      </c>
      <c r="G22" s="110" t="str">
        <f ca="1">IF(ISBLANK(INDIRECT("記入用2!$J$23")),"",INDIRECT("記入用2!$J$23"))</f>
        <v/>
      </c>
      <c r="H22" s="110" t="str">
        <f ca="1">IF(ISBLANK(INDIRECT("記入用2!$K$23")),"",INDIRECT("記入用2!$K$23"))</f>
        <v/>
      </c>
      <c r="I22" s="110" t="str">
        <f ca="1">IF(ISBLANK(INDIRECT("記入用2!$L$23")),"",INDIRECT("記入用2!$L$23"))</f>
        <v/>
      </c>
      <c r="J22" s="110"/>
    </row>
    <row r="23" spans="1:10" s="90" customFormat="1" ht="64.5" customHeight="1">
      <c r="A23" s="108">
        <v>5</v>
      </c>
      <c r="B23" s="108" t="str">
        <f ca="1">IF(ISBLANK(INDIRECT("記入用2!$e$24")),"",INDIRECT("記入用2!$e$24"))</f>
        <v/>
      </c>
      <c r="C23" s="108" t="str">
        <f ca="1">IF(ISBLANK(INDIRECT("記入用2!$f$24")),"",INDIRECT("記入用2!$f$24"))</f>
        <v/>
      </c>
      <c r="D23" s="110" t="str">
        <f ca="1">IF(ISBLANK(INDIRECT("記入用2!$G$24")),"",INDIRECT("記入用2!$G$24"))</f>
        <v/>
      </c>
      <c r="E23" s="111" t="str">
        <f ca="1">IF(ISBLANK(INDIRECT("記入用2!$h$24")),"",INDIRECT("記入用2!$h$24"))</f>
        <v/>
      </c>
      <c r="F23" s="110" t="str">
        <f ca="1">IF(ISBLANK(INDIRECT("記入用2!$I$24")),"",INDIRECT("記入用2!$I$24"))</f>
        <v/>
      </c>
      <c r="G23" s="110" t="str">
        <f ca="1">IF(ISBLANK(INDIRECT("記入用2!$J$24")),"",INDIRECT("記入用2!$J$24"))</f>
        <v/>
      </c>
      <c r="H23" s="110" t="str">
        <f ca="1">IF(ISBLANK(INDIRECT("記入用2!$K$24")),"",INDIRECT("記入用2!$K$24"))</f>
        <v/>
      </c>
      <c r="I23" s="110" t="str">
        <f ca="1">IF(ISBLANK(INDIRECT("記入用2!$L$24")),"",INDIRECT("記入用2!$L$24"))</f>
        <v/>
      </c>
      <c r="J23" s="110"/>
    </row>
    <row r="24" spans="1:10" s="90" customFormat="1" ht="64.5" customHeight="1">
      <c r="A24" s="112" t="s">
        <v>37</v>
      </c>
      <c r="B24" s="108" t="str">
        <f ca="1">IF(ISBLANK(INDIRECT("記入用2!$e$25")),"",INDIRECT("記入用2!$e$25"))</f>
        <v/>
      </c>
      <c r="C24" s="108" t="str">
        <f ca="1">IF(ISBLANK(INDIRECT("記入用2!$f$25")),"",INDIRECT("記入用2!$f$25"))</f>
        <v/>
      </c>
      <c r="D24" s="110" t="str">
        <f ca="1">IF(ISBLANK(INDIRECT("記入用2!$G$25")),"",INDIRECT("記入用2!$G$25"))</f>
        <v/>
      </c>
      <c r="E24" s="111" t="str">
        <f ca="1">IF(ISBLANK(INDIRECT("記入用2!$h$25")),"",INDIRECT("記入用2!$h$25"))</f>
        <v/>
      </c>
      <c r="F24" s="110" t="str">
        <f ca="1">IF(ISBLANK(INDIRECT("記入用2!$I$25")),"",INDIRECT("記入用2!$I$25"))</f>
        <v/>
      </c>
      <c r="G24" s="110" t="str">
        <f ca="1">IF(ISBLANK(INDIRECT("記入用2!$J$25")),"",INDIRECT("記入用2!$J$25"))</f>
        <v/>
      </c>
      <c r="H24" s="110" t="str">
        <f ca="1">IF(ISBLANK(INDIRECT("記入用2!$K$25")),"",INDIRECT("記入用2!$K$25"))</f>
        <v/>
      </c>
      <c r="I24" s="110" t="str">
        <f ca="1">IF(ISBLANK(INDIRECT("記入用2!$L$25")),"",INDIRECT("記入用2!$L$25"))</f>
        <v/>
      </c>
      <c r="J24" s="110"/>
    </row>
    <row r="25" spans="1:10" s="89" customFormat="1" ht="27.75" customHeight="1">
      <c r="A25" s="91" t="s">
        <v>180</v>
      </c>
      <c r="E25" s="91" t="s">
        <v>289</v>
      </c>
      <c r="F25" s="92"/>
      <c r="G25" s="92"/>
      <c r="H25" s="92"/>
      <c r="I25" s="92"/>
      <c r="J25" s="92"/>
    </row>
    <row r="26" spans="1:10" s="90" customFormat="1" ht="64.5" customHeight="1">
      <c r="A26" s="108">
        <v>1</v>
      </c>
      <c r="B26" s="108" t="str">
        <f ca="1">IF(ISBLANK(INDIRECT("記入用2!$e$26")),"",INDIRECT("記入用2!$e$26"))</f>
        <v/>
      </c>
      <c r="C26" s="108" t="str">
        <f ca="1">IF(ISBLANK(INDIRECT("記入用2!$f$26")),"",INDIRECT("記入用2!$f$26"))</f>
        <v/>
      </c>
      <c r="D26" s="110" t="str">
        <f ca="1">IF(ISBLANK(INDIRECT("記入用2!$G$26")),"",INDIRECT("記入用2!$G$26"))</f>
        <v/>
      </c>
      <c r="E26" s="111" t="str">
        <f ca="1">IF(ISBLANK(INDIRECT("記入用2!$h$26")),"",INDIRECT("記入用2!$h$26"))</f>
        <v/>
      </c>
      <c r="F26" s="110" t="str">
        <f ca="1">IF(ISBLANK(INDIRECT("記入用2!$I$26")),"",INDIRECT("記入用2!$I$26"))</f>
        <v/>
      </c>
      <c r="G26" s="110" t="str">
        <f ca="1">IF(ISBLANK(INDIRECT("記入用2!$J$26")),"",INDIRECT("記入用2!$J$26"))</f>
        <v/>
      </c>
      <c r="H26" s="110" t="str">
        <f ca="1">IF(ISBLANK(INDIRECT("記入用2!$K$26")),"",INDIRECT("記入用2!$K$26"))</f>
        <v/>
      </c>
      <c r="I26" s="110" t="str">
        <f ca="1">IF(ISBLANK(INDIRECT("記入用2!$L$26")),"",INDIRECT("記入用2!$L$26"))</f>
        <v/>
      </c>
      <c r="J26" s="110"/>
    </row>
    <row r="27" spans="1:10" s="90" customFormat="1" ht="64.5" customHeight="1">
      <c r="A27" s="108">
        <v>2</v>
      </c>
      <c r="B27" s="108" t="str">
        <f ca="1">IF(ISBLANK(INDIRECT("記入用2!$e$27")),"",INDIRECT("記入用2!$e$27"))</f>
        <v/>
      </c>
      <c r="C27" s="108" t="str">
        <f ca="1">IF(ISBLANK(INDIRECT("記入用2!$f$27")),"",INDIRECT("記入用2!$f$27"))</f>
        <v/>
      </c>
      <c r="D27" s="110" t="str">
        <f ca="1">IF(ISBLANK(INDIRECT("記入用2!$G$27")),"",INDIRECT("記入用2!$G$27"))</f>
        <v/>
      </c>
      <c r="E27" s="111" t="str">
        <f ca="1">IF(ISBLANK(INDIRECT("記入用2!$h$27")),"",INDIRECT("記入用2!$h$27"))</f>
        <v/>
      </c>
      <c r="F27" s="110" t="str">
        <f ca="1">IF(ISBLANK(INDIRECT("記入用2!$I$27")),"",INDIRECT("記入用2!$I$27"))</f>
        <v/>
      </c>
      <c r="G27" s="110" t="str">
        <f ca="1">IF(ISBLANK(INDIRECT("記入用2!$J$27")),"",INDIRECT("記入用2!$J$27"))</f>
        <v/>
      </c>
      <c r="H27" s="110" t="str">
        <f ca="1">IF(ISBLANK(INDIRECT("記入用2!$K$27")),"",INDIRECT("記入用2!$K$27"))</f>
        <v/>
      </c>
      <c r="I27" s="110" t="str">
        <f ca="1">IF(ISBLANK(INDIRECT("記入用2!$L$27")),"",INDIRECT("記入用2!$L$27"))</f>
        <v/>
      </c>
      <c r="J27" s="110"/>
    </row>
    <row r="28" spans="1:10" s="90" customFormat="1" ht="64.5" customHeight="1">
      <c r="A28" s="108">
        <v>3</v>
      </c>
      <c r="B28" s="108" t="str">
        <f ca="1">IF(ISBLANK(INDIRECT("記入用2!$e$28")),"",INDIRECT("記入用2!$e$28"))</f>
        <v/>
      </c>
      <c r="C28" s="108" t="str">
        <f ca="1">IF(ISBLANK(INDIRECT("記入用2!$f$28")),"",INDIRECT("記入用2!$f$28"))</f>
        <v/>
      </c>
      <c r="D28" s="110" t="str">
        <f ca="1">IF(ISBLANK(INDIRECT("記入用2!$G$28")),"",INDIRECT("記入用2!$G$28"))</f>
        <v/>
      </c>
      <c r="E28" s="111" t="str">
        <f ca="1">IF(ISBLANK(INDIRECT("記入用2!$h$28")),"",INDIRECT("記入用2!$h$28"))</f>
        <v/>
      </c>
      <c r="F28" s="110" t="str">
        <f ca="1">IF(ISBLANK(INDIRECT("記入用2!$I$28")),"",INDIRECT("記入用2!$I$28"))</f>
        <v/>
      </c>
      <c r="G28" s="110" t="str">
        <f ca="1">IF(ISBLANK(INDIRECT("記入用2!$J$28")),"",INDIRECT("記入用2!$J$28"))</f>
        <v/>
      </c>
      <c r="H28" s="110" t="str">
        <f ca="1">IF(ISBLANK(INDIRECT("記入用2!$K$28")),"",INDIRECT("記入用2!$K$28"))</f>
        <v/>
      </c>
      <c r="I28" s="110" t="str">
        <f ca="1">IF(ISBLANK(INDIRECT("記入用2!$L$28")),"",INDIRECT("記入用2!$L$28"))</f>
        <v/>
      </c>
      <c r="J28" s="110"/>
    </row>
    <row r="29" spans="1:10" s="90" customFormat="1" ht="64.5" customHeight="1">
      <c r="A29" s="108">
        <v>4</v>
      </c>
      <c r="B29" s="108" t="str">
        <f ca="1">IF(ISBLANK(INDIRECT("記入用2!$e$29")),"",INDIRECT("記入用2!$e$29"))</f>
        <v/>
      </c>
      <c r="C29" s="108" t="str">
        <f ca="1">IF(ISBLANK(INDIRECT("記入用2!$f$29")),"",INDIRECT("記入用2!$f$29"))</f>
        <v/>
      </c>
      <c r="D29" s="110" t="str">
        <f ca="1">IF(ISBLANK(INDIRECT("記入用2!$G$29")),"",INDIRECT("記入用2!$G$29"))</f>
        <v/>
      </c>
      <c r="E29" s="111" t="str">
        <f ca="1">IF(ISBLANK(INDIRECT("記入用2!$h$29")),"",INDIRECT("記入用2!$h$29"))</f>
        <v/>
      </c>
      <c r="F29" s="110" t="str">
        <f ca="1">IF(ISBLANK(INDIRECT("記入用2!$I$29")),"",INDIRECT("記入用2!$I$29"))</f>
        <v/>
      </c>
      <c r="G29" s="110" t="str">
        <f ca="1">IF(ISBLANK(INDIRECT("記入用2!$J$29")),"",INDIRECT("記入用2!$J$29"))</f>
        <v/>
      </c>
      <c r="H29" s="110" t="str">
        <f ca="1">IF(ISBLANK(INDIRECT("記入用2!$K$29")),"",INDIRECT("記入用2!$K$29"))</f>
        <v/>
      </c>
      <c r="I29" s="110" t="str">
        <f ca="1">IF(ISBLANK(INDIRECT("記入用2!$L$29")),"",INDIRECT("記入用2!$L$29"))</f>
        <v/>
      </c>
      <c r="J29" s="110"/>
    </row>
    <row r="30" spans="1:10" s="90" customFormat="1" ht="64.5" customHeight="1">
      <c r="A30" s="108">
        <v>5</v>
      </c>
      <c r="B30" s="108" t="str">
        <f ca="1">IF(ISBLANK(INDIRECT("記入用2!$e$30")),"",INDIRECT("記入用2!$e$30"))</f>
        <v/>
      </c>
      <c r="C30" s="108" t="str">
        <f ca="1">IF(ISBLANK(INDIRECT("記入用2!$f$30")),"",INDIRECT("記入用2!$f$30"))</f>
        <v/>
      </c>
      <c r="D30" s="110" t="str">
        <f ca="1">IF(ISBLANK(INDIRECT("記入用2!$G$30")),"",INDIRECT("記入用2!$G$30"))</f>
        <v/>
      </c>
      <c r="E30" s="111" t="str">
        <f ca="1">IF(ISBLANK(INDIRECT("記入用2!$h$30")),"",INDIRECT("記入用2!$h$30"))</f>
        <v/>
      </c>
      <c r="F30" s="110" t="str">
        <f ca="1">IF(ISBLANK(INDIRECT("記入用2!$I$30")),"",INDIRECT("記入用2!$I$30"))</f>
        <v/>
      </c>
      <c r="G30" s="110" t="str">
        <f ca="1">IF(ISBLANK(INDIRECT("記入用2!$J$30")),"",INDIRECT("記入用2!$J$30"))</f>
        <v/>
      </c>
      <c r="H30" s="110" t="str">
        <f ca="1">IF(ISBLANK(INDIRECT("記入用2!$K$30")),"",INDIRECT("記入用2!$K$30"))</f>
        <v/>
      </c>
      <c r="I30" s="110" t="str">
        <f ca="1">IF(ISBLANK(INDIRECT("記入用2!$L$30")),"",INDIRECT("記入用2!$L$30"))</f>
        <v/>
      </c>
      <c r="J30" s="110"/>
    </row>
    <row r="31" spans="1:10" s="90" customFormat="1" ht="64.5" customHeight="1">
      <c r="A31" s="112" t="s">
        <v>37</v>
      </c>
      <c r="B31" s="108" t="str">
        <f ca="1">IF(ISBLANK(INDIRECT("記入用2!$e$31")),"",INDIRECT("記入用2!$e$31"))</f>
        <v/>
      </c>
      <c r="C31" s="108" t="str">
        <f ca="1">IF(ISBLANK(INDIRECT("記入用2!$f$31")),"",INDIRECT("記入用2!$f$31"))</f>
        <v/>
      </c>
      <c r="D31" s="110" t="str">
        <f ca="1">IF(ISBLANK(INDIRECT("記入用2!$G$31")),"",INDIRECT("記入用2!$G$31"))</f>
        <v/>
      </c>
      <c r="E31" s="111" t="str">
        <f ca="1">IF(ISBLANK(INDIRECT("記入用2!$h$31")),"",INDIRECT("記入用2!$h$31"))</f>
        <v/>
      </c>
      <c r="F31" s="110" t="str">
        <f ca="1">IF(ISBLANK(INDIRECT("記入用2!$I$31")),"",INDIRECT("記入用2!$I$31"))</f>
        <v/>
      </c>
      <c r="G31" s="110" t="str">
        <f ca="1">IF(ISBLANK(INDIRECT("記入用2!$J$31")),"",INDIRECT("記入用2!$J$31"))</f>
        <v/>
      </c>
      <c r="H31" s="110" t="str">
        <f ca="1">IF(ISBLANK(INDIRECT("記入用2!$K$31")),"",INDIRECT("記入用2!$K$31"))</f>
        <v/>
      </c>
      <c r="I31" s="110" t="str">
        <f ca="1">IF(ISBLANK(INDIRECT("記入用2!$L$31")),"",INDIRECT("記入用2!$L$31"))</f>
        <v/>
      </c>
      <c r="J31" s="110"/>
    </row>
    <row r="32" spans="1:10" s="89" customFormat="1" ht="27.75" customHeight="1">
      <c r="A32" s="91" t="s">
        <v>180</v>
      </c>
      <c r="E32" s="91" t="s">
        <v>290</v>
      </c>
      <c r="F32" s="92"/>
      <c r="G32" s="92"/>
      <c r="H32" s="92"/>
      <c r="I32" s="92"/>
      <c r="J32" s="92"/>
    </row>
    <row r="33" spans="1:10" s="90" customFormat="1" ht="64.5" customHeight="1">
      <c r="A33" s="108">
        <v>1</v>
      </c>
      <c r="B33" s="108" t="str">
        <f ca="1">IF(ISBLANK(INDIRECT("記入用2!$e$32")),"",INDIRECT("記入用2!$e$32"))</f>
        <v/>
      </c>
      <c r="C33" s="108" t="str">
        <f ca="1">IF(ISBLANK(INDIRECT("記入用2!$f$32")),"",INDIRECT("記入用2!$f$32"))</f>
        <v/>
      </c>
      <c r="D33" s="110" t="str">
        <f ca="1">IF(ISBLANK(INDIRECT("記入用2!$G$32")),"",INDIRECT("記入用2!$G$32"))</f>
        <v/>
      </c>
      <c r="E33" s="111" t="str">
        <f ca="1">IF(ISBLANK(INDIRECT("記入用2!$h$32")),"",INDIRECT("記入用2!$h$32"))</f>
        <v/>
      </c>
      <c r="F33" s="110" t="str">
        <f ca="1">IF(ISBLANK(INDIRECT("記入用2!$I$32")),"",INDIRECT("記入用2!$I$32"))</f>
        <v/>
      </c>
      <c r="G33" s="110" t="str">
        <f ca="1">IF(ISBLANK(INDIRECT("記入用2!$J$32")),"",INDIRECT("記入用2!$J$32"))</f>
        <v/>
      </c>
      <c r="H33" s="110" t="str">
        <f ca="1">IF(ISBLANK(INDIRECT("記入用2!$K$32")),"",INDIRECT("記入用2!$K$32"))</f>
        <v/>
      </c>
      <c r="I33" s="110" t="str">
        <f ca="1">IF(ISBLANK(INDIRECT("記入用2!$L$32")),"",INDIRECT("記入用2!$L$32"))</f>
        <v/>
      </c>
      <c r="J33" s="110"/>
    </row>
    <row r="34" spans="1:10" s="90" customFormat="1" ht="64.5" customHeight="1">
      <c r="A34" s="108">
        <v>2</v>
      </c>
      <c r="B34" s="108" t="str">
        <f ca="1">IF(ISBLANK(INDIRECT("記入用2!$e$33")),"",INDIRECT("記入用2!$e$33"))</f>
        <v/>
      </c>
      <c r="C34" s="108" t="str">
        <f ca="1">IF(ISBLANK(INDIRECT("記入用2!$f$33")),"",INDIRECT("記入用2!$f$33"))</f>
        <v/>
      </c>
      <c r="D34" s="110" t="str">
        <f ca="1">IF(ISBLANK(INDIRECT("記入用2!$G$33")),"",INDIRECT("記入用2!$G$33"))</f>
        <v/>
      </c>
      <c r="E34" s="111" t="str">
        <f ca="1">IF(ISBLANK(INDIRECT("記入用2!$h$33")),"",INDIRECT("記入用2!$h$33"))</f>
        <v/>
      </c>
      <c r="F34" s="110" t="str">
        <f ca="1">IF(ISBLANK(INDIRECT("記入用2!$I$33")),"",INDIRECT("記入用2!$I$33"))</f>
        <v/>
      </c>
      <c r="G34" s="110" t="str">
        <f ca="1">IF(ISBLANK(INDIRECT("記入用2!$J$33")),"",INDIRECT("記入用2!$J$33"))</f>
        <v/>
      </c>
      <c r="H34" s="110" t="str">
        <f ca="1">IF(ISBLANK(INDIRECT("記入用2!$K$33")),"",INDIRECT("記入用2!$K$33"))</f>
        <v/>
      </c>
      <c r="I34" s="110" t="str">
        <f ca="1">IF(ISBLANK(INDIRECT("記入用2!$L$33")),"",INDIRECT("記入用2!$L$33"))</f>
        <v/>
      </c>
      <c r="J34" s="110"/>
    </row>
    <row r="35" spans="1:10" s="90" customFormat="1" ht="64.5" customHeight="1">
      <c r="A35" s="108">
        <v>3</v>
      </c>
      <c r="B35" s="108" t="str">
        <f ca="1">IF(ISBLANK(INDIRECT("記入用2!$e$34")),"",INDIRECT("記入用2!$e$34"))</f>
        <v/>
      </c>
      <c r="C35" s="108" t="str">
        <f ca="1">IF(ISBLANK(INDIRECT("記入用2!$f$34")),"",INDIRECT("記入用2!$f$34"))</f>
        <v/>
      </c>
      <c r="D35" s="110" t="str">
        <f ca="1">IF(ISBLANK(INDIRECT("記入用2!$G$34")),"",INDIRECT("記入用2!$G$34"))</f>
        <v/>
      </c>
      <c r="E35" s="111" t="str">
        <f ca="1">IF(ISBLANK(INDIRECT("記入用2!$h$34")),"",INDIRECT("記入用2!$h$34"))</f>
        <v/>
      </c>
      <c r="F35" s="110" t="str">
        <f ca="1">IF(ISBLANK(INDIRECT("記入用2!$I$34")),"",INDIRECT("記入用2!$I$34"))</f>
        <v/>
      </c>
      <c r="G35" s="110" t="str">
        <f ca="1">IF(ISBLANK(INDIRECT("記入用2!$J$34")),"",INDIRECT("記入用2!$J$34"))</f>
        <v/>
      </c>
      <c r="H35" s="110" t="str">
        <f ca="1">IF(ISBLANK(INDIRECT("記入用2!$K$34")),"",INDIRECT("記入用2!$K$34"))</f>
        <v/>
      </c>
      <c r="I35" s="110" t="str">
        <f ca="1">IF(ISBLANK(INDIRECT("記入用2!$L$34")),"",INDIRECT("記入用2!$L$34"))</f>
        <v/>
      </c>
      <c r="J35" s="110"/>
    </row>
    <row r="36" spans="1:10" s="90" customFormat="1" ht="64.5" customHeight="1">
      <c r="A36" s="108">
        <v>4</v>
      </c>
      <c r="B36" s="108" t="str">
        <f ca="1">IF(ISBLANK(INDIRECT("記入用2!$e$35")),"",INDIRECT("記入用2!$e$35"))</f>
        <v/>
      </c>
      <c r="C36" s="108" t="str">
        <f ca="1">IF(ISBLANK(INDIRECT("記入用2!$f$35")),"",INDIRECT("記入用2!$f$35"))</f>
        <v/>
      </c>
      <c r="D36" s="110" t="str">
        <f ca="1">IF(ISBLANK(INDIRECT("記入用2!$G$35")),"",INDIRECT("記入用2!$G$35"))</f>
        <v/>
      </c>
      <c r="E36" s="111" t="str">
        <f ca="1">IF(ISBLANK(INDIRECT("記入用2!$h$35")),"",INDIRECT("記入用2!$h$35"))</f>
        <v/>
      </c>
      <c r="F36" s="110" t="str">
        <f ca="1">IF(ISBLANK(INDIRECT("記入用2!$I$35")),"",INDIRECT("記入用2!$I$35"))</f>
        <v/>
      </c>
      <c r="G36" s="110" t="str">
        <f ca="1">IF(ISBLANK(INDIRECT("記入用2!$J$35")),"",INDIRECT("記入用2!$J$35"))</f>
        <v/>
      </c>
      <c r="H36" s="110" t="str">
        <f ca="1">IF(ISBLANK(INDIRECT("記入用2!$K$35")),"",INDIRECT("記入用2!$K$35"))</f>
        <v/>
      </c>
      <c r="I36" s="110" t="str">
        <f ca="1">IF(ISBLANK(INDIRECT("記入用2!$L$35")),"",INDIRECT("記入用2!$L$35"))</f>
        <v/>
      </c>
      <c r="J36" s="110"/>
    </row>
    <row r="37" spans="1:10" s="90" customFormat="1" ht="64.5" customHeight="1">
      <c r="A37" s="108">
        <v>5</v>
      </c>
      <c r="B37" s="108" t="str">
        <f ca="1">IF(ISBLANK(INDIRECT("記入用2!$e$36")),"",INDIRECT("記入用2!$e$36"))</f>
        <v/>
      </c>
      <c r="C37" s="108" t="str">
        <f ca="1">IF(ISBLANK(INDIRECT("記入用2!$f$36")),"",INDIRECT("記入用2!$f$36"))</f>
        <v/>
      </c>
      <c r="D37" s="110" t="str">
        <f ca="1">IF(ISBLANK(INDIRECT("記入用2!$G$36")),"",INDIRECT("記入用2!$G$36"))</f>
        <v/>
      </c>
      <c r="E37" s="111" t="str">
        <f ca="1">IF(ISBLANK(INDIRECT("記入用2!$h$36")),"",INDIRECT("記入用2!$h$36"))</f>
        <v/>
      </c>
      <c r="F37" s="110" t="str">
        <f ca="1">IF(ISBLANK(INDIRECT("記入用2!$I$36")),"",INDIRECT("記入用2!$I$36"))</f>
        <v/>
      </c>
      <c r="G37" s="110" t="str">
        <f ca="1">IF(ISBLANK(INDIRECT("記入用2!$J$36")),"",INDIRECT("記入用2!$J$36"))</f>
        <v/>
      </c>
      <c r="H37" s="110" t="str">
        <f ca="1">IF(ISBLANK(INDIRECT("記入用2!$K$36")),"",INDIRECT("記入用2!$K$36"))</f>
        <v/>
      </c>
      <c r="I37" s="110" t="str">
        <f ca="1">IF(ISBLANK(INDIRECT("記入用2!$L$36")),"",INDIRECT("記入用2!$L$36"))</f>
        <v/>
      </c>
      <c r="J37" s="110"/>
    </row>
    <row r="38" spans="1:10" s="90" customFormat="1" ht="64.5" customHeight="1">
      <c r="A38" s="112" t="s">
        <v>37</v>
      </c>
      <c r="B38" s="108" t="str">
        <f ca="1">IF(ISBLANK(INDIRECT("記入用2!$e$37")),"",INDIRECT("記入用2!$e$37"))</f>
        <v/>
      </c>
      <c r="C38" s="108" t="str">
        <f ca="1">IF(ISBLANK(INDIRECT("記入用2!$f$37")),"",INDIRECT("記入用2!$f$37"))</f>
        <v/>
      </c>
      <c r="D38" s="110" t="str">
        <f ca="1">IF(ISBLANK(INDIRECT("記入用2!$G$37")),"",INDIRECT("記入用2!$G$37"))</f>
        <v/>
      </c>
      <c r="E38" s="111" t="str">
        <f ca="1">IF(ISBLANK(INDIRECT("記入用2!$h$37")),"",INDIRECT("記入用2!$h$37"))</f>
        <v/>
      </c>
      <c r="F38" s="110" t="str">
        <f ca="1">IF(ISBLANK(INDIRECT("記入用2!$I$37")),"",INDIRECT("記入用2!$I$37"))</f>
        <v/>
      </c>
      <c r="G38" s="110" t="str">
        <f ca="1">IF(ISBLANK(INDIRECT("記入用2!$J$37")),"",INDIRECT("記入用2!$J$37"))</f>
        <v/>
      </c>
      <c r="H38" s="110" t="str">
        <f ca="1">IF(ISBLANK(INDIRECT("記入用2!$K$37")),"",INDIRECT("記入用2!$K$37"))</f>
        <v/>
      </c>
      <c r="I38" s="110" t="str">
        <f ca="1">IF(ISBLANK(INDIRECT("記入用2!$L$37")),"",INDIRECT("記入用2!$L$37"))</f>
        <v/>
      </c>
      <c r="J38" s="110"/>
    </row>
    <row r="39" spans="1:10" s="89" customFormat="1" ht="27.75" customHeight="1">
      <c r="A39" s="91" t="s">
        <v>180</v>
      </c>
      <c r="E39" s="91" t="s">
        <v>291</v>
      </c>
      <c r="F39" s="92"/>
      <c r="G39" s="92"/>
      <c r="H39" s="92"/>
      <c r="I39" s="92"/>
      <c r="J39" s="92"/>
    </row>
    <row r="40" spans="1:10" s="90" customFormat="1" ht="64.5" customHeight="1">
      <c r="A40" s="108">
        <v>1</v>
      </c>
      <c r="B40" s="108" t="str">
        <f ca="1">IF(ISBLANK(INDIRECT("記入用2!$e$38")),"",INDIRECT("記入用2!$e$38"))</f>
        <v/>
      </c>
      <c r="C40" s="108" t="str">
        <f ca="1">IF(ISBLANK(INDIRECT("記入用2!$f$38")),"",INDIRECT("記入用2!$f$38"))</f>
        <v/>
      </c>
      <c r="D40" s="110" t="str">
        <f ca="1">IF(ISBLANK(INDIRECT("記入用2!$G$38")),"",INDIRECT("記入用2!$G$38"))</f>
        <v/>
      </c>
      <c r="E40" s="111" t="str">
        <f ca="1">IF(ISBLANK(INDIRECT("記入用2!$h$38")),"",INDIRECT("記入用2!$h$38"))</f>
        <v/>
      </c>
      <c r="F40" s="110" t="str">
        <f ca="1">IF(ISBLANK(INDIRECT("記入用2!$I$38")),"",INDIRECT("記入用2!$I$38"))</f>
        <v/>
      </c>
      <c r="G40" s="110" t="str">
        <f ca="1">IF(ISBLANK(INDIRECT("記入用2!$J$38")),"",INDIRECT("記入用2!$J$38"))</f>
        <v/>
      </c>
      <c r="H40" s="110" t="str">
        <f ca="1">IF(ISBLANK(INDIRECT("記入用2!$K$38")),"",INDIRECT("記入用2!$K$38"))</f>
        <v/>
      </c>
      <c r="I40" s="110" t="str">
        <f ca="1">IF(ISBLANK(INDIRECT("記入用2!$L$38")),"",INDIRECT("記入用2!$L$38"))</f>
        <v/>
      </c>
      <c r="J40" s="110"/>
    </row>
    <row r="41" spans="1:10" s="90" customFormat="1" ht="64.5" customHeight="1">
      <c r="A41" s="108">
        <v>2</v>
      </c>
      <c r="B41" s="108" t="str">
        <f ca="1">IF(ISBLANK(INDIRECT("記入用2!$e$39")),"",INDIRECT("記入用2!$e$39"))</f>
        <v/>
      </c>
      <c r="C41" s="108" t="str">
        <f ca="1">IF(ISBLANK(INDIRECT("記入用2!$f$39")),"",INDIRECT("記入用2!$f$39"))</f>
        <v/>
      </c>
      <c r="D41" s="110" t="str">
        <f ca="1">IF(ISBLANK(INDIRECT("記入用2!$G$39")),"",INDIRECT("記入用2!$G$39"))</f>
        <v/>
      </c>
      <c r="E41" s="111" t="str">
        <f ca="1">IF(ISBLANK(INDIRECT("記入用2!$h$39")),"",INDIRECT("記入用2!$h$39"))</f>
        <v/>
      </c>
      <c r="F41" s="110" t="str">
        <f ca="1">IF(ISBLANK(INDIRECT("記入用2!$I$39")),"",INDIRECT("記入用2!$I$39"))</f>
        <v/>
      </c>
      <c r="G41" s="110" t="str">
        <f ca="1">IF(ISBLANK(INDIRECT("記入用2!$J$39")),"",INDIRECT("記入用2!$J$39"))</f>
        <v/>
      </c>
      <c r="H41" s="110" t="str">
        <f ca="1">IF(ISBLANK(INDIRECT("記入用2!$K$39")),"",INDIRECT("記入用2!$K$39"))</f>
        <v/>
      </c>
      <c r="I41" s="110" t="str">
        <f ca="1">IF(ISBLANK(INDIRECT("記入用2!$L$39")),"",INDIRECT("記入用2!$L$39"))</f>
        <v/>
      </c>
      <c r="J41" s="110"/>
    </row>
    <row r="42" spans="1:10" s="90" customFormat="1" ht="64.5" customHeight="1">
      <c r="A42" s="108">
        <v>3</v>
      </c>
      <c r="B42" s="108" t="str">
        <f ca="1">IF(ISBLANK(INDIRECT("記入用2!$e$40")),"",INDIRECT("記入用2!$e$40"))</f>
        <v/>
      </c>
      <c r="C42" s="108" t="str">
        <f ca="1">IF(ISBLANK(INDIRECT("記入用2!$f$40")),"",INDIRECT("記入用2!$f$40"))</f>
        <v/>
      </c>
      <c r="D42" s="110" t="str">
        <f ca="1">IF(ISBLANK(INDIRECT("記入用2!$G$40")),"",INDIRECT("記入用2!$G$40"))</f>
        <v/>
      </c>
      <c r="E42" s="111" t="str">
        <f ca="1">IF(ISBLANK(INDIRECT("記入用2!$h$40")),"",INDIRECT("記入用2!$h$40"))</f>
        <v/>
      </c>
      <c r="F42" s="110" t="str">
        <f ca="1">IF(ISBLANK(INDIRECT("記入用2!$I$40")),"",INDIRECT("記入用2!$I$40"))</f>
        <v/>
      </c>
      <c r="G42" s="110" t="str">
        <f ca="1">IF(ISBLANK(INDIRECT("記入用2!$J$40")),"",INDIRECT("記入用2!$J$40"))</f>
        <v/>
      </c>
      <c r="H42" s="110" t="str">
        <f ca="1">IF(ISBLANK(INDIRECT("記入用2!$K$40")),"",INDIRECT("記入用2!$K$40"))</f>
        <v/>
      </c>
      <c r="I42" s="110" t="str">
        <f ca="1">IF(ISBLANK(INDIRECT("記入用2!$L$40")),"",INDIRECT("記入用2!$L$40"))</f>
        <v/>
      </c>
      <c r="J42" s="110"/>
    </row>
    <row r="43" spans="1:10" s="90" customFormat="1" ht="64.5" customHeight="1">
      <c r="A43" s="108">
        <v>4</v>
      </c>
      <c r="B43" s="108" t="str">
        <f ca="1">IF(ISBLANK(INDIRECT("記入用2!$e$41")),"",INDIRECT("記入用2!$e$41"))</f>
        <v/>
      </c>
      <c r="C43" s="108" t="str">
        <f ca="1">IF(ISBLANK(INDIRECT("記入用2!$f$41")),"",INDIRECT("記入用2!$f$41"))</f>
        <v/>
      </c>
      <c r="D43" s="110" t="str">
        <f ca="1">IF(ISBLANK(INDIRECT("記入用2!$G$41")),"",INDIRECT("記入用2!$G$41"))</f>
        <v/>
      </c>
      <c r="E43" s="111" t="str">
        <f ca="1">IF(ISBLANK(INDIRECT("記入用2!$h$41")),"",INDIRECT("記入用2!$h$41"))</f>
        <v/>
      </c>
      <c r="F43" s="110" t="str">
        <f ca="1">IF(ISBLANK(INDIRECT("記入用2!$I$41")),"",INDIRECT("記入用2!$I$41"))</f>
        <v/>
      </c>
      <c r="G43" s="110" t="str">
        <f ca="1">IF(ISBLANK(INDIRECT("記入用2!$J$41")),"",INDIRECT("記入用2!$J$41"))</f>
        <v/>
      </c>
      <c r="H43" s="110" t="str">
        <f ca="1">IF(ISBLANK(INDIRECT("記入用2!$K$41")),"",INDIRECT("記入用2!$K$41"))</f>
        <v/>
      </c>
      <c r="I43" s="110" t="str">
        <f ca="1">IF(ISBLANK(INDIRECT("記入用2!$L$41")),"",INDIRECT("記入用2!$L$41"))</f>
        <v/>
      </c>
      <c r="J43" s="110"/>
    </row>
    <row r="44" spans="1:10" s="90" customFormat="1" ht="64.5" customHeight="1">
      <c r="A44" s="108">
        <v>5</v>
      </c>
      <c r="B44" s="108" t="str">
        <f ca="1">IF(ISBLANK(INDIRECT("記入用2!$e$42")),"",INDIRECT("記入用2!$e$42"))</f>
        <v/>
      </c>
      <c r="C44" s="108" t="str">
        <f ca="1">IF(ISBLANK(INDIRECT("記入用2!$f$42")),"",INDIRECT("記入用2!$f$42"))</f>
        <v/>
      </c>
      <c r="D44" s="110" t="str">
        <f ca="1">IF(ISBLANK(INDIRECT("記入用2!$G$42")),"",INDIRECT("記入用2!$G$42"))</f>
        <v/>
      </c>
      <c r="E44" s="111" t="str">
        <f ca="1">IF(ISBLANK(INDIRECT("記入用2!$h$42")),"",INDIRECT("記入用2!$h$42"))</f>
        <v/>
      </c>
      <c r="F44" s="110" t="str">
        <f ca="1">IF(ISBLANK(INDIRECT("記入用2!$I$42")),"",INDIRECT("記入用2!$I$42"))</f>
        <v/>
      </c>
      <c r="G44" s="110" t="str">
        <f ca="1">IF(ISBLANK(INDIRECT("記入用2!$J$42")),"",INDIRECT("記入用2!$J$42"))</f>
        <v/>
      </c>
      <c r="H44" s="110" t="str">
        <f ca="1">IF(ISBLANK(INDIRECT("記入用2!$K$42")),"",INDIRECT("記入用2!$K$42"))</f>
        <v/>
      </c>
      <c r="I44" s="110" t="str">
        <f ca="1">IF(ISBLANK(INDIRECT("記入用2!$L$42")),"",INDIRECT("記入用2!$L$42"))</f>
        <v/>
      </c>
      <c r="J44" s="110"/>
    </row>
    <row r="45" spans="1:10" s="90" customFormat="1" ht="64.5" customHeight="1">
      <c r="A45" s="112" t="s">
        <v>37</v>
      </c>
      <c r="B45" s="108" t="str">
        <f ca="1">IF(ISBLANK(INDIRECT("記入用2!$e$43")),"",INDIRECT("記入用2!$e$43"))</f>
        <v/>
      </c>
      <c r="C45" s="108" t="str">
        <f ca="1">IF(ISBLANK(INDIRECT("記入用2!$f$43")),"",INDIRECT("記入用2!$f$43"))</f>
        <v/>
      </c>
      <c r="D45" s="110" t="str">
        <f ca="1">IF(ISBLANK(INDIRECT("記入用2!$G$43")),"",INDIRECT("記入用2!$G$43"))</f>
        <v/>
      </c>
      <c r="E45" s="111" t="str">
        <f ca="1">IF(ISBLANK(INDIRECT("記入用2!$h$43")),"",INDIRECT("記入用2!$h$43"))</f>
        <v/>
      </c>
      <c r="F45" s="110" t="str">
        <f ca="1">IF(ISBLANK(INDIRECT("記入用2!$I$43")),"",INDIRECT("記入用2!$I$43"))</f>
        <v/>
      </c>
      <c r="G45" s="110" t="str">
        <f ca="1">IF(ISBLANK(INDIRECT("記入用2!$J$43")),"",INDIRECT("記入用2!$J$43"))</f>
        <v/>
      </c>
      <c r="H45" s="110" t="str">
        <f ca="1">IF(ISBLANK(INDIRECT("記入用2!$K$43")),"",INDIRECT("記入用2!$K$43"))</f>
        <v/>
      </c>
      <c r="I45" s="110" t="str">
        <f ca="1">IF(ISBLANK(INDIRECT("記入用2!$L$43")),"",INDIRECT("記入用2!$L$43"))</f>
        <v/>
      </c>
      <c r="J45" s="110"/>
    </row>
    <row r="46" spans="1:10" s="89" customFormat="1" ht="27.75" customHeight="1">
      <c r="A46" s="91" t="s">
        <v>180</v>
      </c>
      <c r="E46" s="91" t="s">
        <v>292</v>
      </c>
      <c r="F46" s="92"/>
      <c r="G46" s="92"/>
      <c r="H46" s="92"/>
      <c r="I46" s="92"/>
      <c r="J46" s="92"/>
    </row>
    <row r="47" spans="1:10" s="90" customFormat="1" ht="64.5" customHeight="1">
      <c r="A47" s="108">
        <v>1</v>
      </c>
      <c r="B47" s="108" t="str">
        <f ca="1">IF(ISBLANK(INDIRECT("記入用2!$e$44")),"",INDIRECT("記入用2!$e$44"))</f>
        <v/>
      </c>
      <c r="C47" s="108" t="str">
        <f ca="1">IF(ISBLANK(INDIRECT("記入用2!$f$44")),"",INDIRECT("記入用2!$f$44"))</f>
        <v/>
      </c>
      <c r="D47" s="110" t="str">
        <f ca="1">IF(ISBLANK(INDIRECT("記入用2!$G$44")),"",INDIRECT("記入用2!$G$44"))</f>
        <v/>
      </c>
      <c r="E47" s="111" t="str">
        <f ca="1">IF(ISBLANK(INDIRECT("記入用2!$h$44")),"",INDIRECT("記入用2!$h$44"))</f>
        <v/>
      </c>
      <c r="F47" s="110" t="str">
        <f ca="1">IF(ISBLANK(INDIRECT("記入用2!$I$44")),"",INDIRECT("記入用2!$I$44"))</f>
        <v/>
      </c>
      <c r="G47" s="110" t="str">
        <f ca="1">IF(ISBLANK(INDIRECT("記入用2!$J$44")),"",INDIRECT("記入用2!$J$44"))</f>
        <v/>
      </c>
      <c r="H47" s="110" t="str">
        <f ca="1">IF(ISBLANK(INDIRECT("記入用2!$K$44")),"",INDIRECT("記入用2!$K$44"))</f>
        <v/>
      </c>
      <c r="I47" s="110" t="str">
        <f ca="1">IF(ISBLANK(INDIRECT("記入用2!$L$44")),"",INDIRECT("記入用2!$L$44"))</f>
        <v/>
      </c>
      <c r="J47" s="110"/>
    </row>
    <row r="48" spans="1:10" s="90" customFormat="1" ht="64.5" customHeight="1">
      <c r="A48" s="108">
        <v>2</v>
      </c>
      <c r="B48" s="108" t="str">
        <f ca="1">IF(ISBLANK(INDIRECT("記入用2!$e$45")),"",INDIRECT("記入用2!$e$45"))</f>
        <v/>
      </c>
      <c r="C48" s="108" t="str">
        <f ca="1">IF(ISBLANK(INDIRECT("記入用2!$f$45")),"",INDIRECT("記入用2!$f$45"))</f>
        <v/>
      </c>
      <c r="D48" s="110" t="str">
        <f ca="1">IF(ISBLANK(INDIRECT("記入用2!$G$45")),"",INDIRECT("記入用2!$G$45"))</f>
        <v/>
      </c>
      <c r="E48" s="111" t="str">
        <f ca="1">IF(ISBLANK(INDIRECT("記入用2!$h$45")),"",INDIRECT("記入用2!$h$45"))</f>
        <v/>
      </c>
      <c r="F48" s="110" t="str">
        <f ca="1">IF(ISBLANK(INDIRECT("記入用2!$I$45")),"",INDIRECT("記入用2!$I$45"))</f>
        <v/>
      </c>
      <c r="G48" s="110" t="str">
        <f ca="1">IF(ISBLANK(INDIRECT("記入用2!$J$45")),"",INDIRECT("記入用2!$J$45"))</f>
        <v/>
      </c>
      <c r="H48" s="110" t="str">
        <f ca="1">IF(ISBLANK(INDIRECT("記入用2!$K$45")),"",INDIRECT("記入用2!$K$45"))</f>
        <v/>
      </c>
      <c r="I48" s="110" t="str">
        <f ca="1">IF(ISBLANK(INDIRECT("記入用2!$L$45")),"",INDIRECT("記入用2!$L$45"))</f>
        <v/>
      </c>
      <c r="J48" s="110"/>
    </row>
    <row r="49" spans="1:10" s="90" customFormat="1" ht="64.5" customHeight="1">
      <c r="A49" s="108">
        <v>3</v>
      </c>
      <c r="B49" s="108" t="str">
        <f ca="1">IF(ISBLANK(INDIRECT("記入用2!$e$46")),"",INDIRECT("記入用2!$e$46"))</f>
        <v/>
      </c>
      <c r="C49" s="108" t="str">
        <f ca="1">IF(ISBLANK(INDIRECT("記入用2!$f$46")),"",INDIRECT("記入用2!$f$46"))</f>
        <v/>
      </c>
      <c r="D49" s="110" t="str">
        <f ca="1">IF(ISBLANK(INDIRECT("記入用2!$G$46")),"",INDIRECT("記入用2!$G$46"))</f>
        <v/>
      </c>
      <c r="E49" s="111" t="str">
        <f ca="1">IF(ISBLANK(INDIRECT("記入用2!$h$46")),"",INDIRECT("記入用2!$h$46"))</f>
        <v/>
      </c>
      <c r="F49" s="110" t="str">
        <f ca="1">IF(ISBLANK(INDIRECT("記入用2!$I$46")),"",INDIRECT("記入用2!$I$46"))</f>
        <v/>
      </c>
      <c r="G49" s="110" t="str">
        <f ca="1">IF(ISBLANK(INDIRECT("記入用2!$J$46")),"",INDIRECT("記入用2!$J$46"))</f>
        <v/>
      </c>
      <c r="H49" s="110" t="str">
        <f ca="1">IF(ISBLANK(INDIRECT("記入用2!$K$46")),"",INDIRECT("記入用2!$K$46"))</f>
        <v/>
      </c>
      <c r="I49" s="110" t="str">
        <f ca="1">IF(ISBLANK(INDIRECT("記入用2!$L$46")),"",INDIRECT("記入用2!$L$46"))</f>
        <v/>
      </c>
      <c r="J49" s="110"/>
    </row>
    <row r="50" spans="1:10" s="90" customFormat="1" ht="64.5" customHeight="1">
      <c r="A50" s="108">
        <v>4</v>
      </c>
      <c r="B50" s="108" t="str">
        <f ca="1">IF(ISBLANK(INDIRECT("記入用2!$e$47")),"",INDIRECT("記入用2!$e$47"))</f>
        <v/>
      </c>
      <c r="C50" s="108" t="str">
        <f ca="1">IF(ISBLANK(INDIRECT("記入用2!$f$47")),"",INDIRECT("記入用2!$f$47"))</f>
        <v/>
      </c>
      <c r="D50" s="110" t="str">
        <f ca="1">IF(ISBLANK(INDIRECT("記入用2!$G$47")),"",INDIRECT("記入用2!$G$47"))</f>
        <v/>
      </c>
      <c r="E50" s="111" t="str">
        <f ca="1">IF(ISBLANK(INDIRECT("記入用2!$h$47")),"",INDIRECT("記入用2!$h$47"))</f>
        <v/>
      </c>
      <c r="F50" s="110" t="str">
        <f ca="1">IF(ISBLANK(INDIRECT("記入用2!$I$47")),"",INDIRECT("記入用2!$I$47"))</f>
        <v/>
      </c>
      <c r="G50" s="110" t="str">
        <f ca="1">IF(ISBLANK(INDIRECT("記入用2!$J$47")),"",INDIRECT("記入用2!$J$47"))</f>
        <v/>
      </c>
      <c r="H50" s="110" t="str">
        <f ca="1">IF(ISBLANK(INDIRECT("記入用2!$K$47")),"",INDIRECT("記入用2!$K$47"))</f>
        <v/>
      </c>
      <c r="I50" s="110" t="str">
        <f ca="1">IF(ISBLANK(INDIRECT("記入用2!$L$47")),"",INDIRECT("記入用2!$L$47"))</f>
        <v/>
      </c>
      <c r="J50" s="110"/>
    </row>
    <row r="51" spans="1:10" s="90" customFormat="1" ht="64.5" customHeight="1">
      <c r="A51" s="108">
        <v>5</v>
      </c>
      <c r="B51" s="108" t="str">
        <f ca="1">IF(ISBLANK(INDIRECT("記入用2!$e$48")),"",INDIRECT("記入用2!$e$48"))</f>
        <v/>
      </c>
      <c r="C51" s="108" t="str">
        <f ca="1">IF(ISBLANK(INDIRECT("記入用2!$f$48")),"",INDIRECT("記入用2!$f$48"))</f>
        <v/>
      </c>
      <c r="D51" s="110" t="str">
        <f ca="1">IF(ISBLANK(INDIRECT("記入用2!$G$48")),"",INDIRECT("記入用2!$G$48"))</f>
        <v/>
      </c>
      <c r="E51" s="111" t="str">
        <f ca="1">IF(ISBLANK(INDIRECT("記入用2!$h$48")),"",INDIRECT("記入用2!$h$48"))</f>
        <v/>
      </c>
      <c r="F51" s="110" t="str">
        <f ca="1">IF(ISBLANK(INDIRECT("記入用2!$I$48")),"",INDIRECT("記入用2!$I$48"))</f>
        <v/>
      </c>
      <c r="G51" s="110" t="str">
        <f ca="1">IF(ISBLANK(INDIRECT("記入用2!$J$48")),"",INDIRECT("記入用2!$J$48"))</f>
        <v/>
      </c>
      <c r="H51" s="110" t="str">
        <f ca="1">IF(ISBLANK(INDIRECT("記入用2!$K$48")),"",INDIRECT("記入用2!$K$48"))</f>
        <v/>
      </c>
      <c r="I51" s="110" t="str">
        <f ca="1">IF(ISBLANK(INDIRECT("記入用2!$L$48")),"",INDIRECT("記入用2!$L$48"))</f>
        <v/>
      </c>
      <c r="J51" s="110"/>
    </row>
    <row r="52" spans="1:10" s="90" customFormat="1" ht="64.5" customHeight="1">
      <c r="A52" s="112" t="s">
        <v>37</v>
      </c>
      <c r="B52" s="108" t="str">
        <f ca="1">IF(ISBLANK(INDIRECT("記入用2!$e$49")),"",INDIRECT("記入用2!$e$49"))</f>
        <v/>
      </c>
      <c r="C52" s="108" t="str">
        <f ca="1">IF(ISBLANK(INDIRECT("記入用2!$f$49")),"",INDIRECT("記入用2!$f$49"))</f>
        <v/>
      </c>
      <c r="D52" s="110" t="str">
        <f ca="1">IF(ISBLANK(INDIRECT("記入用2!$G$49")),"",INDIRECT("記入用2!$G$49"))</f>
        <v/>
      </c>
      <c r="E52" s="111" t="str">
        <f ca="1">IF(ISBLANK(INDIRECT("記入用2!$h$49")),"",INDIRECT("記入用2!$h$49"))</f>
        <v/>
      </c>
      <c r="F52" s="110" t="str">
        <f ca="1">IF(ISBLANK(INDIRECT("記入用2!$I$49")),"",INDIRECT("記入用2!$I$49"))</f>
        <v/>
      </c>
      <c r="G52" s="110" t="str">
        <f ca="1">IF(ISBLANK(INDIRECT("記入用2!$J$49")),"",INDIRECT("記入用2!$J$49"))</f>
        <v/>
      </c>
      <c r="H52" s="110" t="str">
        <f ca="1">IF(ISBLANK(INDIRECT("記入用2!$K$49")),"",INDIRECT("記入用2!$K$49"))</f>
        <v/>
      </c>
      <c r="I52" s="110" t="str">
        <f ca="1">IF(ISBLANK(INDIRECT("記入用2!$L$49")),"",INDIRECT("記入用2!$L$49"))</f>
        <v/>
      </c>
      <c r="J52" s="110"/>
    </row>
    <row r="53" spans="1:10" s="89" customFormat="1" ht="27.75" customHeight="1">
      <c r="A53" s="91" t="s">
        <v>180</v>
      </c>
      <c r="E53" s="91" t="s">
        <v>293</v>
      </c>
      <c r="F53" s="92"/>
      <c r="G53" s="92"/>
      <c r="H53" s="92"/>
      <c r="I53" s="92"/>
      <c r="J53" s="92"/>
    </row>
    <row r="54" spans="1:10" s="90" customFormat="1" ht="64.5" customHeight="1">
      <c r="A54" s="108">
        <v>1</v>
      </c>
      <c r="B54" s="108" t="str">
        <f ca="1">IF(ISBLANK(INDIRECT("記入用2!$e$50")),"",INDIRECT("記入用2!$e$50"))</f>
        <v/>
      </c>
      <c r="C54" s="108" t="str">
        <f ca="1">IF(ISBLANK(INDIRECT("記入用2!$f$50")),"",INDIRECT("記入用2!$f$50"))</f>
        <v/>
      </c>
      <c r="D54" s="110" t="str">
        <f ca="1">IF(ISBLANK(INDIRECT("記入用2!$G$50")),"",INDIRECT("記入用2!$G$50"))</f>
        <v/>
      </c>
      <c r="E54" s="111" t="str">
        <f ca="1">IF(ISBLANK(INDIRECT("記入用2!$h$50")),"",INDIRECT("記入用2!$h$50"))</f>
        <v/>
      </c>
      <c r="F54" s="110" t="str">
        <f ca="1">IF(ISBLANK(INDIRECT("記入用2!$I$50")),"",INDIRECT("記入用2!$I$50"))</f>
        <v/>
      </c>
      <c r="G54" s="110" t="str">
        <f ca="1">IF(ISBLANK(INDIRECT("記入用2!$J$50")),"",INDIRECT("記入用2!$J$50"))</f>
        <v/>
      </c>
      <c r="H54" s="110" t="str">
        <f ca="1">IF(ISBLANK(INDIRECT("記入用2!$K$50")),"",INDIRECT("記入用2!$K$50"))</f>
        <v/>
      </c>
      <c r="I54" s="110" t="str">
        <f ca="1">IF(ISBLANK(INDIRECT("記入用2!$L$50")),"",INDIRECT("記入用2!$L$50"))</f>
        <v/>
      </c>
      <c r="J54" s="110"/>
    </row>
    <row r="55" spans="1:10" s="90" customFormat="1" ht="64.5" customHeight="1">
      <c r="A55" s="108">
        <v>2</v>
      </c>
      <c r="B55" s="108" t="str">
        <f ca="1">IF(ISBLANK(INDIRECT("記入用2!$e$51")),"",INDIRECT("記入用2!$e$51"))</f>
        <v/>
      </c>
      <c r="C55" s="108" t="str">
        <f ca="1">IF(ISBLANK(INDIRECT("記入用2!$f$51")),"",INDIRECT("記入用2!$f$51"))</f>
        <v/>
      </c>
      <c r="D55" s="110" t="str">
        <f ca="1">IF(ISBLANK(INDIRECT("記入用2!$G$51")),"",INDIRECT("記入用2!$G$51"))</f>
        <v/>
      </c>
      <c r="E55" s="111" t="str">
        <f ca="1">IF(ISBLANK(INDIRECT("記入用2!$h$51")),"",INDIRECT("記入用2!$h$51"))</f>
        <v/>
      </c>
      <c r="F55" s="110" t="str">
        <f ca="1">IF(ISBLANK(INDIRECT("記入用2!$I$51")),"",INDIRECT("記入用2!$I$51"))</f>
        <v/>
      </c>
      <c r="G55" s="110" t="str">
        <f ca="1">IF(ISBLANK(INDIRECT("記入用2!$J$51")),"",INDIRECT("記入用2!$J$51"))</f>
        <v/>
      </c>
      <c r="H55" s="110" t="str">
        <f ca="1">IF(ISBLANK(INDIRECT("記入用2!$K$51")),"",INDIRECT("記入用2!$K$51"))</f>
        <v/>
      </c>
      <c r="I55" s="110" t="str">
        <f ca="1">IF(ISBLANK(INDIRECT("記入用2!$L$51")),"",INDIRECT("記入用2!$L$51"))</f>
        <v/>
      </c>
      <c r="J55" s="110"/>
    </row>
    <row r="56" spans="1:10" s="90" customFormat="1" ht="64.5" customHeight="1">
      <c r="A56" s="108">
        <v>3</v>
      </c>
      <c r="B56" s="108" t="str">
        <f ca="1">IF(ISBLANK(INDIRECT("記入用2!$e$52")),"",INDIRECT("記入用2!$e$52"))</f>
        <v/>
      </c>
      <c r="C56" s="108" t="str">
        <f ca="1">IF(ISBLANK(INDIRECT("記入用2!$f$52")),"",INDIRECT("記入用2!$f$52"))</f>
        <v/>
      </c>
      <c r="D56" s="110" t="str">
        <f ca="1">IF(ISBLANK(INDIRECT("記入用2!$G$52")),"",INDIRECT("記入用2!$G$52"))</f>
        <v/>
      </c>
      <c r="E56" s="111" t="str">
        <f ca="1">IF(ISBLANK(INDIRECT("記入用2!$h$52")),"",INDIRECT("記入用2!$h$52"))</f>
        <v/>
      </c>
      <c r="F56" s="110" t="str">
        <f ca="1">IF(ISBLANK(INDIRECT("記入用2!$I$52")),"",INDIRECT("記入用2!$I$52"))</f>
        <v/>
      </c>
      <c r="G56" s="110" t="str">
        <f ca="1">IF(ISBLANK(INDIRECT("記入用2!$J$52")),"",INDIRECT("記入用2!$J$52"))</f>
        <v/>
      </c>
      <c r="H56" s="110" t="str">
        <f ca="1">IF(ISBLANK(INDIRECT("記入用2!$K$52")),"",INDIRECT("記入用2!$K$52"))</f>
        <v/>
      </c>
      <c r="I56" s="110" t="str">
        <f ca="1">IF(ISBLANK(INDIRECT("記入用2!$L$52")),"",INDIRECT("記入用2!$L$52"))</f>
        <v/>
      </c>
      <c r="J56" s="110"/>
    </row>
    <row r="57" spans="1:10" s="90" customFormat="1" ht="64.5" customHeight="1">
      <c r="A57" s="108">
        <v>4</v>
      </c>
      <c r="B57" s="108" t="str">
        <f ca="1">IF(ISBLANK(INDIRECT("記入用2!$e$53")),"",INDIRECT("記入用2!$e$53"))</f>
        <v/>
      </c>
      <c r="C57" s="108" t="str">
        <f ca="1">IF(ISBLANK(INDIRECT("記入用2!$f$53")),"",INDIRECT("記入用2!$f$53"))</f>
        <v/>
      </c>
      <c r="D57" s="110" t="str">
        <f ca="1">IF(ISBLANK(INDIRECT("記入用2!$G$53")),"",INDIRECT("記入用2!$G$53"))</f>
        <v/>
      </c>
      <c r="E57" s="111" t="str">
        <f ca="1">IF(ISBLANK(INDIRECT("記入用2!$h$53")),"",INDIRECT("記入用2!$h$53"))</f>
        <v/>
      </c>
      <c r="F57" s="110" t="str">
        <f ca="1">IF(ISBLANK(INDIRECT("記入用2!$I$53")),"",INDIRECT("記入用2!$I$53"))</f>
        <v/>
      </c>
      <c r="G57" s="110" t="str">
        <f ca="1">IF(ISBLANK(INDIRECT("記入用2!$J$53")),"",INDIRECT("記入用2!$J$53"))</f>
        <v/>
      </c>
      <c r="H57" s="110" t="str">
        <f ca="1">IF(ISBLANK(INDIRECT("記入用2!$K$53")),"",INDIRECT("記入用2!$K$53"))</f>
        <v/>
      </c>
      <c r="I57" s="110" t="str">
        <f ca="1">IF(ISBLANK(INDIRECT("記入用2!$L$53")),"",INDIRECT("記入用2!$L$53"))</f>
        <v/>
      </c>
      <c r="J57" s="110"/>
    </row>
    <row r="58" spans="1:10" s="90" customFormat="1" ht="64.5" customHeight="1">
      <c r="A58" s="108">
        <v>5</v>
      </c>
      <c r="B58" s="108" t="str">
        <f ca="1">IF(ISBLANK(INDIRECT("記入用2!$e$54")),"",INDIRECT("記入用2!$e$54"))</f>
        <v/>
      </c>
      <c r="C58" s="108" t="str">
        <f ca="1">IF(ISBLANK(INDIRECT("記入用2!$f$54")),"",INDIRECT("記入用2!$f$54"))</f>
        <v/>
      </c>
      <c r="D58" s="110" t="str">
        <f ca="1">IF(ISBLANK(INDIRECT("記入用2!$G$54")),"",INDIRECT("記入用2!$G$54"))</f>
        <v/>
      </c>
      <c r="E58" s="111" t="str">
        <f ca="1">IF(ISBLANK(INDIRECT("記入用2!$h$54")),"",INDIRECT("記入用2!$h$54"))</f>
        <v/>
      </c>
      <c r="F58" s="110" t="str">
        <f ca="1">IF(ISBLANK(INDIRECT("記入用2!$I$54")),"",INDIRECT("記入用2!$I$54"))</f>
        <v/>
      </c>
      <c r="G58" s="110" t="str">
        <f ca="1">IF(ISBLANK(INDIRECT("記入用2!$J$54")),"",INDIRECT("記入用2!$J$54"))</f>
        <v/>
      </c>
      <c r="H58" s="110" t="str">
        <f ca="1">IF(ISBLANK(INDIRECT("記入用2!$K$54")),"",INDIRECT("記入用2!$K$54"))</f>
        <v/>
      </c>
      <c r="I58" s="110" t="str">
        <f ca="1">IF(ISBLANK(INDIRECT("記入用2!$L$54")),"",INDIRECT("記入用2!$L$54"))</f>
        <v/>
      </c>
      <c r="J58" s="110"/>
    </row>
    <row r="59" spans="1:10" s="90" customFormat="1" ht="64.5" customHeight="1">
      <c r="A59" s="112" t="s">
        <v>37</v>
      </c>
      <c r="B59" s="108" t="str">
        <f ca="1">IF(ISBLANK(INDIRECT("記入用2!$e$55")),"",INDIRECT("記入用2!$e$55"))</f>
        <v/>
      </c>
      <c r="C59" s="108" t="str">
        <f ca="1">IF(ISBLANK(INDIRECT("記入用2!$f$55")),"",INDIRECT("記入用2!$f$55"))</f>
        <v/>
      </c>
      <c r="D59" s="110" t="str">
        <f ca="1">IF(ISBLANK(INDIRECT("記入用2!$G$55")),"",INDIRECT("記入用2!$G$55"))</f>
        <v/>
      </c>
      <c r="E59" s="111" t="str">
        <f ca="1">IF(ISBLANK(INDIRECT("記入用2!$h$55")),"",INDIRECT("記入用2!$h$55"))</f>
        <v/>
      </c>
      <c r="F59" s="110" t="str">
        <f ca="1">IF(ISBLANK(INDIRECT("記入用2!$I$55")),"",INDIRECT("記入用2!$I$55"))</f>
        <v/>
      </c>
      <c r="G59" s="110" t="str">
        <f ca="1">IF(ISBLANK(INDIRECT("記入用2!$J$55")),"",INDIRECT("記入用2!$J$55"))</f>
        <v/>
      </c>
      <c r="H59" s="110" t="str">
        <f ca="1">IF(ISBLANK(INDIRECT("記入用2!$K$55")),"",INDIRECT("記入用2!$K$55"))</f>
        <v/>
      </c>
      <c r="I59" s="110" t="str">
        <f ca="1">IF(ISBLANK(INDIRECT("記入用2!$L$55")),"",INDIRECT("記入用2!$L$55"))</f>
        <v/>
      </c>
      <c r="J59" s="110"/>
    </row>
    <row r="60" spans="1:10" s="89" customFormat="1" ht="27.75" customHeight="1">
      <c r="A60" s="91" t="s">
        <v>180</v>
      </c>
      <c r="E60" s="91" t="s">
        <v>294</v>
      </c>
      <c r="F60" s="92"/>
      <c r="G60" s="92"/>
      <c r="H60" s="92"/>
      <c r="I60" s="92"/>
      <c r="J60" s="92"/>
    </row>
    <row r="61" spans="1:10" s="90" customFormat="1" ht="64.5" customHeight="1">
      <c r="A61" s="108">
        <v>1</v>
      </c>
      <c r="B61" s="108" t="str">
        <f ca="1">IF(ISBLANK(INDIRECT("記入用2!$e$56")),"",INDIRECT("記入用2!$e$56"))</f>
        <v/>
      </c>
      <c r="C61" s="108" t="str">
        <f ca="1">IF(ISBLANK(INDIRECT("記入用2!$f$56")),"",INDIRECT("記入用2!$f$56"))</f>
        <v/>
      </c>
      <c r="D61" s="110" t="str">
        <f ca="1">IF(ISBLANK(INDIRECT("記入用2!$G$56")),"",INDIRECT("記入用2!$G$56"))</f>
        <v/>
      </c>
      <c r="E61" s="111" t="str">
        <f ca="1">IF(ISBLANK(INDIRECT("記入用2!$h$56")),"",INDIRECT("記入用2!$h$56"))</f>
        <v/>
      </c>
      <c r="F61" s="110" t="str">
        <f ca="1">IF(ISBLANK(INDIRECT("記入用2!$I$56")),"",INDIRECT("記入用2!$I$56"))</f>
        <v/>
      </c>
      <c r="G61" s="110" t="str">
        <f ca="1">IF(ISBLANK(INDIRECT("記入用2!$J$56")),"",INDIRECT("記入用2!$J$56"))</f>
        <v/>
      </c>
      <c r="H61" s="110" t="str">
        <f ca="1">IF(ISBLANK(INDIRECT("記入用2!$K$56")),"",INDIRECT("記入用2!$K$56"))</f>
        <v/>
      </c>
      <c r="I61" s="110" t="str">
        <f ca="1">IF(ISBLANK(INDIRECT("記入用2!$L$56")),"",INDIRECT("記入用2!$L$56"))</f>
        <v/>
      </c>
      <c r="J61" s="110"/>
    </row>
    <row r="62" spans="1:10" s="90" customFormat="1" ht="64.5" customHeight="1">
      <c r="A62" s="108">
        <v>2</v>
      </c>
      <c r="B62" s="108" t="str">
        <f ca="1">IF(ISBLANK(INDIRECT("記入用2!$e$57")),"",INDIRECT("記入用2!$e$57"))</f>
        <v/>
      </c>
      <c r="C62" s="108" t="str">
        <f ca="1">IF(ISBLANK(INDIRECT("記入用2!$f$57")),"",INDIRECT("記入用2!$f$57"))</f>
        <v/>
      </c>
      <c r="D62" s="110" t="str">
        <f ca="1">IF(ISBLANK(INDIRECT("記入用2!$G$57")),"",INDIRECT("記入用2!$G$57"))</f>
        <v/>
      </c>
      <c r="E62" s="111" t="str">
        <f ca="1">IF(ISBLANK(INDIRECT("記入用2!$h$57")),"",INDIRECT("記入用2!$h$57"))</f>
        <v/>
      </c>
      <c r="F62" s="110" t="str">
        <f ca="1">IF(ISBLANK(INDIRECT("記入用2!$I$57")),"",INDIRECT("記入用2!$I$57"))</f>
        <v/>
      </c>
      <c r="G62" s="110" t="str">
        <f ca="1">IF(ISBLANK(INDIRECT("記入用2!$J$57")),"",INDIRECT("記入用2!$J$57"))</f>
        <v/>
      </c>
      <c r="H62" s="110" t="str">
        <f ca="1">IF(ISBLANK(INDIRECT("記入用2!$K$57")),"",INDIRECT("記入用2!$K$57"))</f>
        <v/>
      </c>
      <c r="I62" s="110" t="str">
        <f ca="1">IF(ISBLANK(INDIRECT("記入用2!$L$57")),"",INDIRECT("記入用2!$L$57"))</f>
        <v/>
      </c>
      <c r="J62" s="110"/>
    </row>
    <row r="63" spans="1:10" s="90" customFormat="1" ht="64.5" customHeight="1">
      <c r="A63" s="108">
        <v>3</v>
      </c>
      <c r="B63" s="108" t="str">
        <f ca="1">IF(ISBLANK(INDIRECT("記入用2!$e$58")),"",INDIRECT("記入用2!$e$58"))</f>
        <v/>
      </c>
      <c r="C63" s="108" t="str">
        <f ca="1">IF(ISBLANK(INDIRECT("記入用2!$f$58")),"",INDIRECT("記入用2!$f$58"))</f>
        <v/>
      </c>
      <c r="D63" s="110" t="str">
        <f ca="1">IF(ISBLANK(INDIRECT("記入用2!$G$58")),"",INDIRECT("記入用2!$G$58"))</f>
        <v/>
      </c>
      <c r="E63" s="111" t="str">
        <f ca="1">IF(ISBLANK(INDIRECT("記入用2!$h$58")),"",INDIRECT("記入用2!$h$58"))</f>
        <v/>
      </c>
      <c r="F63" s="110" t="str">
        <f ca="1">IF(ISBLANK(INDIRECT("記入用2!$I$58")),"",INDIRECT("記入用2!$I$58"))</f>
        <v/>
      </c>
      <c r="G63" s="110" t="str">
        <f ca="1">IF(ISBLANK(INDIRECT("記入用2!$J$58")),"",INDIRECT("記入用2!$J$58"))</f>
        <v/>
      </c>
      <c r="H63" s="110" t="str">
        <f ca="1">IF(ISBLANK(INDIRECT("記入用2!$K$58")),"",INDIRECT("記入用2!$K$58"))</f>
        <v/>
      </c>
      <c r="I63" s="110" t="str">
        <f ca="1">IF(ISBLANK(INDIRECT("記入用2!$L$58")),"",INDIRECT("記入用2!$L$58"))</f>
        <v/>
      </c>
      <c r="J63" s="110"/>
    </row>
    <row r="64" spans="1:10" s="90" customFormat="1" ht="64.5" customHeight="1">
      <c r="A64" s="108">
        <v>4</v>
      </c>
      <c r="B64" s="108" t="str">
        <f ca="1">IF(ISBLANK(INDIRECT("記入用2!$e$59")),"",INDIRECT("記入用2!$e$59"))</f>
        <v/>
      </c>
      <c r="C64" s="108" t="str">
        <f ca="1">IF(ISBLANK(INDIRECT("記入用2!$f$59")),"",INDIRECT("記入用2!$f$59"))</f>
        <v/>
      </c>
      <c r="D64" s="110" t="str">
        <f ca="1">IF(ISBLANK(INDIRECT("記入用2!$G$59")),"",INDIRECT("記入用2!$G$59"))</f>
        <v/>
      </c>
      <c r="E64" s="111" t="str">
        <f ca="1">IF(ISBLANK(INDIRECT("記入用2!$h$59")),"",INDIRECT("記入用2!$h$59"))</f>
        <v/>
      </c>
      <c r="F64" s="110" t="str">
        <f ca="1">IF(ISBLANK(INDIRECT("記入用2!$I$59")),"",INDIRECT("記入用2!$I$59"))</f>
        <v/>
      </c>
      <c r="G64" s="110" t="str">
        <f ca="1">IF(ISBLANK(INDIRECT("記入用2!$J$59")),"",INDIRECT("記入用2!$J$59"))</f>
        <v/>
      </c>
      <c r="H64" s="110" t="str">
        <f ca="1">IF(ISBLANK(INDIRECT("記入用2!$K$59")),"",INDIRECT("記入用2!$K$59"))</f>
        <v/>
      </c>
      <c r="I64" s="110" t="str">
        <f ca="1">IF(ISBLANK(INDIRECT("記入用2!$L$59")),"",INDIRECT("記入用2!$L$59"))</f>
        <v/>
      </c>
      <c r="J64" s="110"/>
    </row>
    <row r="65" spans="1:10" s="90" customFormat="1" ht="64.5" customHeight="1">
      <c r="A65" s="108">
        <v>5</v>
      </c>
      <c r="B65" s="108" t="str">
        <f ca="1">IF(ISBLANK(INDIRECT("記入用2!$e$60")),"",INDIRECT("記入用2!$e$60"))</f>
        <v/>
      </c>
      <c r="C65" s="108" t="str">
        <f ca="1">IF(ISBLANK(INDIRECT("記入用2!$f$60")),"",INDIRECT("記入用2!$f$60"))</f>
        <v/>
      </c>
      <c r="D65" s="110" t="str">
        <f ca="1">IF(ISBLANK(INDIRECT("記入用2!$G$60")),"",INDIRECT("記入用2!$G$60"))</f>
        <v/>
      </c>
      <c r="E65" s="111" t="str">
        <f ca="1">IF(ISBLANK(INDIRECT("記入用2!$h$60")),"",INDIRECT("記入用2!$h$60"))</f>
        <v/>
      </c>
      <c r="F65" s="110" t="str">
        <f ca="1">IF(ISBLANK(INDIRECT("記入用2!$I$60")),"",INDIRECT("記入用2!$I$60"))</f>
        <v/>
      </c>
      <c r="G65" s="110" t="str">
        <f ca="1">IF(ISBLANK(INDIRECT("記入用2!$J$60")),"",INDIRECT("記入用2!$J$60"))</f>
        <v/>
      </c>
      <c r="H65" s="110" t="str">
        <f ca="1">IF(ISBLANK(INDIRECT("記入用2!$K$60")),"",INDIRECT("記入用2!$K$60"))</f>
        <v/>
      </c>
      <c r="I65" s="110" t="str">
        <f ca="1">IF(ISBLANK(INDIRECT("記入用2!$L$60")),"",INDIRECT("記入用2!$L$60"))</f>
        <v/>
      </c>
      <c r="J65" s="110"/>
    </row>
    <row r="66" spans="1:10" s="90" customFormat="1" ht="64.5" customHeight="1">
      <c r="A66" s="112" t="s">
        <v>37</v>
      </c>
      <c r="B66" s="108" t="str">
        <f ca="1">IF(ISBLANK(INDIRECT("記入用2!$e$61")),"",INDIRECT("記入用2!$e$61"))</f>
        <v/>
      </c>
      <c r="C66" s="108" t="str">
        <f ca="1">IF(ISBLANK(INDIRECT("記入用2!$f$61")),"",INDIRECT("記入用2!$f$61"))</f>
        <v/>
      </c>
      <c r="D66" s="110" t="str">
        <f ca="1">IF(ISBLANK(INDIRECT("記入用2!$G$61")),"",INDIRECT("記入用2!$G$61"))</f>
        <v/>
      </c>
      <c r="E66" s="111" t="str">
        <f ca="1">IF(ISBLANK(INDIRECT("記入用2!$h$61")),"",INDIRECT("記入用2!$h$61"))</f>
        <v/>
      </c>
      <c r="F66" s="110" t="str">
        <f ca="1">IF(ISBLANK(INDIRECT("記入用2!$I$61")),"",INDIRECT("記入用2!$I$61"))</f>
        <v/>
      </c>
      <c r="G66" s="110" t="str">
        <f ca="1">IF(ISBLANK(INDIRECT("記入用2!$J$61")),"",INDIRECT("記入用2!$J$61"))</f>
        <v/>
      </c>
      <c r="H66" s="110" t="str">
        <f ca="1">IF(ISBLANK(INDIRECT("記入用2!$K$61")),"",INDIRECT("記入用2!$K$61"))</f>
        <v/>
      </c>
      <c r="I66" s="110" t="str">
        <f ca="1">IF(ISBLANK(INDIRECT("記入用2!$L$61")),"",INDIRECT("記入用2!$L$61"))</f>
        <v/>
      </c>
      <c r="J66" s="110"/>
    </row>
    <row r="67" spans="1:10" s="89" customFormat="1" ht="18.75">
      <c r="A67" s="91" t="s">
        <v>180</v>
      </c>
      <c r="E67" s="91" t="s">
        <v>295</v>
      </c>
      <c r="F67" s="92"/>
      <c r="G67" s="92"/>
      <c r="H67" s="92"/>
      <c r="I67" s="92"/>
      <c r="J67" s="92"/>
    </row>
    <row r="68" spans="1:10" s="90" customFormat="1" ht="62.1" customHeight="1">
      <c r="A68" s="108">
        <v>1</v>
      </c>
      <c r="B68" s="108" t="str">
        <f ca="1">IF(ISBLANK(INDIRECT("記入用2!$e$62")),"",INDIRECT("記入用2!$e$62"))</f>
        <v/>
      </c>
      <c r="C68" s="108" t="str">
        <f ca="1">IF(ISBLANK(INDIRECT("記入用2!$f$62")),"",INDIRECT("記入用2!$f$62"))</f>
        <v/>
      </c>
      <c r="D68" s="110" t="str">
        <f ca="1">IF(ISBLANK(INDIRECT("記入用2!$G$62")),"",INDIRECT("記入用2!$G$62"))</f>
        <v/>
      </c>
      <c r="E68" s="111" t="str">
        <f ca="1">IF(ISBLANK(INDIRECT("記入用2!$h$62")),"",INDIRECT("記入用2!$h$62"))</f>
        <v/>
      </c>
      <c r="F68" s="110" t="str">
        <f ca="1">IF(ISBLANK(INDIRECT("記入用2!$I$62")),"",INDIRECT("記入用2!$I$62"))</f>
        <v/>
      </c>
      <c r="G68" s="110" t="str">
        <f ca="1">IF(ISBLANK(INDIRECT("記入用2!$J$62")),"",INDIRECT("記入用2!$J$62"))</f>
        <v/>
      </c>
      <c r="H68" s="110" t="str">
        <f ca="1">IF(ISBLANK(INDIRECT("記入用2!$K$62")),"",INDIRECT("記入用2!$K$62"))</f>
        <v/>
      </c>
      <c r="I68" s="110" t="str">
        <f ca="1">IF(ISBLANK(INDIRECT("記入用2!$L$62")),"",INDIRECT("記入用2!$L$62"))</f>
        <v/>
      </c>
      <c r="J68" s="110"/>
    </row>
    <row r="69" spans="1:10" s="90" customFormat="1" ht="62.1" customHeight="1">
      <c r="A69" s="108">
        <v>2</v>
      </c>
      <c r="B69" s="108" t="str">
        <f ca="1">IF(ISBLANK(INDIRECT("記入用2!$e$63")),"",INDIRECT("記入用2!$e$63"))</f>
        <v/>
      </c>
      <c r="C69" s="108" t="str">
        <f ca="1">IF(ISBLANK(INDIRECT("記入用2!$f$63")),"",INDIRECT("記入用2!$f$63"))</f>
        <v/>
      </c>
      <c r="D69" s="110" t="str">
        <f ca="1">IF(ISBLANK(INDIRECT("記入用2!$G$63")),"",INDIRECT("記入用2!$G$63"))</f>
        <v/>
      </c>
      <c r="E69" s="111" t="str">
        <f ca="1">IF(ISBLANK(INDIRECT("記入用2!$h$63")),"",INDIRECT("記入用2!$h$63"))</f>
        <v/>
      </c>
      <c r="F69" s="110" t="str">
        <f ca="1">IF(ISBLANK(INDIRECT("記入用2!$I$63")),"",INDIRECT("記入用2!$I$63"))</f>
        <v/>
      </c>
      <c r="G69" s="110" t="str">
        <f ca="1">IF(ISBLANK(INDIRECT("記入用2!$J$63")),"",INDIRECT("記入用2!$J$63"))</f>
        <v/>
      </c>
      <c r="H69" s="110" t="str">
        <f ca="1">IF(ISBLANK(INDIRECT("記入用2!$K$63")),"",INDIRECT("記入用2!$K$63"))</f>
        <v/>
      </c>
      <c r="I69" s="110" t="str">
        <f ca="1">IF(ISBLANK(INDIRECT("記入用2!$L$63")),"",INDIRECT("記入用2!$L$63"))</f>
        <v/>
      </c>
      <c r="J69" s="110"/>
    </row>
    <row r="70" spans="1:10" s="90" customFormat="1" ht="62.1" customHeight="1">
      <c r="A70" s="108">
        <v>3</v>
      </c>
      <c r="B70" s="108" t="str">
        <f ca="1">IF(ISBLANK(INDIRECT("記入用2!$e$64")),"",INDIRECT("記入用2!$e$64"))</f>
        <v/>
      </c>
      <c r="C70" s="108" t="str">
        <f ca="1">IF(ISBLANK(INDIRECT("記入用2!$f$64")),"",INDIRECT("記入用2!$f$64"))</f>
        <v/>
      </c>
      <c r="D70" s="110" t="str">
        <f ca="1">IF(ISBLANK(INDIRECT("記入用2!$G$64")),"",INDIRECT("記入用2!$G$64"))</f>
        <v/>
      </c>
      <c r="E70" s="111" t="str">
        <f ca="1">IF(ISBLANK(INDIRECT("記入用2!$h$64")),"",INDIRECT("記入用2!$h$64"))</f>
        <v/>
      </c>
      <c r="F70" s="110" t="str">
        <f ca="1">IF(ISBLANK(INDIRECT("記入用2!$I$64")),"",INDIRECT("記入用2!$I$64"))</f>
        <v/>
      </c>
      <c r="G70" s="110" t="str">
        <f ca="1">IF(ISBLANK(INDIRECT("記入用2!$J$64")),"",INDIRECT("記入用2!$J$64"))</f>
        <v/>
      </c>
      <c r="H70" s="110" t="str">
        <f ca="1">IF(ISBLANK(INDIRECT("記入用2!$K$64")),"",INDIRECT("記入用2!$K$64"))</f>
        <v/>
      </c>
      <c r="I70" s="110" t="str">
        <f ca="1">IF(ISBLANK(INDIRECT("記入用2!$L$64")),"",INDIRECT("記入用2!$L$64"))</f>
        <v/>
      </c>
      <c r="J70" s="110"/>
    </row>
    <row r="71" spans="1:10" s="90" customFormat="1" ht="62.1" customHeight="1">
      <c r="A71" s="108">
        <v>4</v>
      </c>
      <c r="B71" s="108" t="str">
        <f ca="1">IF(ISBLANK(INDIRECT("記入用2!$e$65")),"",INDIRECT("記入用2!$e$65"))</f>
        <v/>
      </c>
      <c r="C71" s="108" t="str">
        <f ca="1">IF(ISBLANK(INDIRECT("記入用2!$f$65")),"",INDIRECT("記入用2!$f$65"))</f>
        <v/>
      </c>
      <c r="D71" s="110" t="str">
        <f ca="1">IF(ISBLANK(INDIRECT("記入用2!$G$65")),"",INDIRECT("記入用2!$G$65"))</f>
        <v/>
      </c>
      <c r="E71" s="111" t="str">
        <f ca="1">IF(ISBLANK(INDIRECT("記入用2!$h$65")),"",INDIRECT("記入用2!$h$65"))</f>
        <v/>
      </c>
      <c r="F71" s="110" t="str">
        <f ca="1">IF(ISBLANK(INDIRECT("記入用2!$I$65")),"",INDIRECT("記入用2!$I$65"))</f>
        <v/>
      </c>
      <c r="G71" s="110" t="str">
        <f ca="1">IF(ISBLANK(INDIRECT("記入用2!$J$65")),"",INDIRECT("記入用2!$J$65"))</f>
        <v/>
      </c>
      <c r="H71" s="110" t="str">
        <f ca="1">IF(ISBLANK(INDIRECT("記入用2!$K$65")),"",INDIRECT("記入用2!$K$65"))</f>
        <v/>
      </c>
      <c r="I71" s="110" t="str">
        <f ca="1">IF(ISBLANK(INDIRECT("記入用2!$L$65")),"",INDIRECT("記入用2!$L$65"))</f>
        <v/>
      </c>
      <c r="J71" s="110"/>
    </row>
    <row r="72" spans="1:10" s="90" customFormat="1" ht="62.1" customHeight="1">
      <c r="A72" s="108">
        <v>5</v>
      </c>
      <c r="B72" s="108" t="str">
        <f ca="1">IF(ISBLANK(INDIRECT("記入用2!$e$66")),"",INDIRECT("記入用2!$e$66"))</f>
        <v/>
      </c>
      <c r="C72" s="108" t="str">
        <f ca="1">IF(ISBLANK(INDIRECT("記入用2!$f$66")),"",INDIRECT("記入用2!$f$66"))</f>
        <v/>
      </c>
      <c r="D72" s="110" t="str">
        <f ca="1">IF(ISBLANK(INDIRECT("記入用2!$G$66")),"",INDIRECT("記入用2!$G$66"))</f>
        <v/>
      </c>
      <c r="E72" s="111" t="str">
        <f ca="1">IF(ISBLANK(INDIRECT("記入用2!$h$66")),"",INDIRECT("記入用2!$h$66"))</f>
        <v/>
      </c>
      <c r="F72" s="110" t="str">
        <f ca="1">IF(ISBLANK(INDIRECT("記入用2!$I$66")),"",INDIRECT("記入用2!$I$66"))</f>
        <v/>
      </c>
      <c r="G72" s="110" t="str">
        <f ca="1">IF(ISBLANK(INDIRECT("記入用2!$J$66")),"",INDIRECT("記入用2!$J$66"))</f>
        <v/>
      </c>
      <c r="H72" s="110" t="str">
        <f ca="1">IF(ISBLANK(INDIRECT("記入用2!$K$66")),"",INDIRECT("記入用2!$K$66"))</f>
        <v/>
      </c>
      <c r="I72" s="110" t="str">
        <f ca="1">IF(ISBLANK(INDIRECT("記入用2!$L$66")),"",INDIRECT("記入用2!$L$66"))</f>
        <v/>
      </c>
      <c r="J72" s="110"/>
    </row>
    <row r="73" spans="1:10" s="90" customFormat="1" ht="62.1" customHeight="1">
      <c r="A73" s="112" t="s">
        <v>37</v>
      </c>
      <c r="B73" s="108" t="str">
        <f ca="1">IF(ISBLANK(INDIRECT("記入用2!$e$67")),"",INDIRECT("記入用2!$e$67"))</f>
        <v/>
      </c>
      <c r="C73" s="108" t="str">
        <f ca="1">IF(ISBLANK(INDIRECT("記入用2!$f$67")),"",INDIRECT("記入用2!$f$67"))</f>
        <v/>
      </c>
      <c r="D73" s="110" t="str">
        <f ca="1">IF(ISBLANK(INDIRECT("記入用2!$G$67")),"",INDIRECT("記入用2!$G$67"))</f>
        <v/>
      </c>
      <c r="E73" s="111" t="str">
        <f ca="1">IF(ISBLANK(INDIRECT("記入用2!$h$67")),"",INDIRECT("記入用2!$h$67"))</f>
        <v/>
      </c>
      <c r="F73" s="110" t="str">
        <f ca="1">IF(ISBLANK(INDIRECT("記入用2!$I$67")),"",INDIRECT("記入用2!$I$67"))</f>
        <v/>
      </c>
      <c r="G73" s="110" t="str">
        <f ca="1">IF(ISBLANK(INDIRECT("記入用2!$J$67")),"",INDIRECT("記入用2!$J$67"))</f>
        <v/>
      </c>
      <c r="H73" s="110" t="str">
        <f ca="1">IF(ISBLANK(INDIRECT("記入用2!$K$67")),"",INDIRECT("記入用2!$K$67"))</f>
        <v/>
      </c>
      <c r="I73" s="110" t="str">
        <f ca="1">IF(ISBLANK(INDIRECT("記入用2!$L$67")),"",INDIRECT("記入用2!$L$67"))</f>
        <v/>
      </c>
      <c r="J73" s="110"/>
    </row>
    <row r="74" spans="1:10" s="89" customFormat="1" ht="24.75" customHeight="1">
      <c r="A74" s="91" t="s">
        <v>180</v>
      </c>
      <c r="E74" s="91" t="s">
        <v>296</v>
      </c>
      <c r="F74" s="92"/>
      <c r="G74" s="92"/>
      <c r="H74" s="92"/>
      <c r="I74" s="92"/>
      <c r="J74" s="92"/>
    </row>
    <row r="75" spans="1:10" s="90" customFormat="1" ht="62.1" customHeight="1">
      <c r="A75" s="108">
        <v>1</v>
      </c>
      <c r="B75" s="108" t="str">
        <f ca="1">IF(ISBLANK(INDIRECT("記入用2!$e$68")),"",INDIRECT("記入用2!$e$68"))</f>
        <v/>
      </c>
      <c r="C75" s="108" t="str">
        <f ca="1">IF(ISBLANK(INDIRECT("記入用2!$f$68")),"",INDIRECT("記入用2!$f$68"))</f>
        <v/>
      </c>
      <c r="D75" s="110" t="str">
        <f ca="1">IF(ISBLANK(INDIRECT("記入用2!$G$68")),"",INDIRECT("記入用2!$G$68"))</f>
        <v/>
      </c>
      <c r="E75" s="111" t="str">
        <f ca="1">IF(ISBLANK(INDIRECT("記入用2!$h$68")),"",INDIRECT("記入用2!$h$68"))</f>
        <v/>
      </c>
      <c r="F75" s="110" t="str">
        <f ca="1">IF(ISBLANK(INDIRECT("記入用2!$I$68")),"",INDIRECT("記入用2!$I$68"))</f>
        <v/>
      </c>
      <c r="G75" s="110" t="str">
        <f ca="1">IF(ISBLANK(INDIRECT("記入用2!$J$68")),"",INDIRECT("記入用2!$J$68"))</f>
        <v/>
      </c>
      <c r="H75" s="110" t="str">
        <f ca="1">IF(ISBLANK(INDIRECT("記入用2!$K$68")),"",INDIRECT("記入用2!$K$68"))</f>
        <v/>
      </c>
      <c r="I75" s="110" t="str">
        <f ca="1">IF(ISBLANK(INDIRECT("記入用2!$L$68")),"",INDIRECT("記入用2!$L$68"))</f>
        <v/>
      </c>
      <c r="J75" s="110"/>
    </row>
    <row r="76" spans="1:10" s="90" customFormat="1" ht="62.1" customHeight="1">
      <c r="A76" s="108">
        <v>2</v>
      </c>
      <c r="B76" s="108" t="str">
        <f ca="1">IF(ISBLANK(INDIRECT("記入用2!$e$69")),"",INDIRECT("記入用2!$e$69"))</f>
        <v/>
      </c>
      <c r="C76" s="108" t="str">
        <f ca="1">IF(ISBLANK(INDIRECT("記入用2!$f$69")),"",INDIRECT("記入用2!$f$69"))</f>
        <v/>
      </c>
      <c r="D76" s="110" t="str">
        <f ca="1">IF(ISBLANK(INDIRECT("記入用2!$G$69")),"",INDIRECT("記入用2!$G$69"))</f>
        <v/>
      </c>
      <c r="E76" s="111" t="str">
        <f ca="1">IF(ISBLANK(INDIRECT("記入用2!$h$69")),"",INDIRECT("記入用2!$h$69"))</f>
        <v/>
      </c>
      <c r="F76" s="110" t="str">
        <f ca="1">IF(ISBLANK(INDIRECT("記入用2!$I$69")),"",INDIRECT("記入用2!$I$69"))</f>
        <v/>
      </c>
      <c r="G76" s="110" t="str">
        <f ca="1">IF(ISBLANK(INDIRECT("記入用2!$J$69")),"",INDIRECT("記入用2!$J$69"))</f>
        <v/>
      </c>
      <c r="H76" s="110" t="str">
        <f ca="1">IF(ISBLANK(INDIRECT("記入用2!$K$69")),"",INDIRECT("記入用2!$K$69"))</f>
        <v/>
      </c>
      <c r="I76" s="110" t="str">
        <f ca="1">IF(ISBLANK(INDIRECT("記入用2!$L$69")),"",INDIRECT("記入用2!$L$69"))</f>
        <v/>
      </c>
      <c r="J76" s="110"/>
    </row>
    <row r="77" spans="1:10" s="90" customFormat="1" ht="62.1" customHeight="1">
      <c r="A77" s="108">
        <v>3</v>
      </c>
      <c r="B77" s="108" t="str">
        <f ca="1">IF(ISBLANK(INDIRECT("記入用2!$e$70")),"",INDIRECT("記入用2!$e$70"))</f>
        <v/>
      </c>
      <c r="C77" s="108" t="str">
        <f ca="1">IF(ISBLANK(INDIRECT("記入用2!$f$70")),"",INDIRECT("記入用2!$f$70"))</f>
        <v/>
      </c>
      <c r="D77" s="110" t="str">
        <f ca="1">IF(ISBLANK(INDIRECT("記入用2!$G$70")),"",INDIRECT("記入用2!$G$70"))</f>
        <v/>
      </c>
      <c r="E77" s="111" t="str">
        <f ca="1">IF(ISBLANK(INDIRECT("記入用2!$h$70")),"",INDIRECT("記入用2!$h$70"))</f>
        <v/>
      </c>
      <c r="F77" s="110" t="str">
        <f ca="1">IF(ISBLANK(INDIRECT("記入用2!$I$70")),"",INDIRECT("記入用2!$I$70"))</f>
        <v/>
      </c>
      <c r="G77" s="110" t="str">
        <f ca="1">IF(ISBLANK(INDIRECT("記入用2!$J$70")),"",INDIRECT("記入用2!$J$70"))</f>
        <v/>
      </c>
      <c r="H77" s="110" t="str">
        <f ca="1">IF(ISBLANK(INDIRECT("記入用2!$K$70")),"",INDIRECT("記入用2!$K$70"))</f>
        <v/>
      </c>
      <c r="I77" s="110" t="str">
        <f ca="1">IF(ISBLANK(INDIRECT("記入用2!$L$70")),"",INDIRECT("記入用2!$L$70"))</f>
        <v/>
      </c>
      <c r="J77" s="110"/>
    </row>
    <row r="78" spans="1:10" s="90" customFormat="1" ht="62.1" customHeight="1">
      <c r="A78" s="108">
        <v>4</v>
      </c>
      <c r="B78" s="108" t="str">
        <f ca="1">IF(ISBLANK(INDIRECT("記入用2!$e$71")),"",INDIRECT("記入用2!$e$71"))</f>
        <v/>
      </c>
      <c r="C78" s="108" t="str">
        <f ca="1">IF(ISBLANK(INDIRECT("記入用2!$f$71")),"",INDIRECT("記入用2!$f$71"))</f>
        <v/>
      </c>
      <c r="D78" s="110" t="str">
        <f ca="1">IF(ISBLANK(INDIRECT("記入用2!$G$71")),"",INDIRECT("記入用2!$G$71"))</f>
        <v/>
      </c>
      <c r="E78" s="111" t="str">
        <f ca="1">IF(ISBLANK(INDIRECT("記入用2!$h$71")),"",INDIRECT("記入用2!$h$71"))</f>
        <v/>
      </c>
      <c r="F78" s="110" t="str">
        <f ca="1">IF(ISBLANK(INDIRECT("記入用2!$I$71")),"",INDIRECT("記入用2!$I$71"))</f>
        <v/>
      </c>
      <c r="G78" s="110" t="str">
        <f ca="1">IF(ISBLANK(INDIRECT("記入用2!$J$71")),"",INDIRECT("記入用2!$J$71"))</f>
        <v/>
      </c>
      <c r="H78" s="110" t="str">
        <f ca="1">IF(ISBLANK(INDIRECT("記入用2!$K$71")),"",INDIRECT("記入用2!$K$71"))</f>
        <v/>
      </c>
      <c r="I78" s="110" t="str">
        <f ca="1">IF(ISBLANK(INDIRECT("記入用2!$L$71")),"",INDIRECT("記入用2!$L$71"))</f>
        <v/>
      </c>
      <c r="J78" s="110"/>
    </row>
    <row r="79" spans="1:10" s="90" customFormat="1" ht="62.1" customHeight="1">
      <c r="A79" s="108">
        <v>5</v>
      </c>
      <c r="B79" s="108" t="str">
        <f ca="1">IF(ISBLANK(INDIRECT("記入用2!$e$72")),"",INDIRECT("記入用2!$e$72"))</f>
        <v/>
      </c>
      <c r="C79" s="108" t="str">
        <f ca="1">IF(ISBLANK(INDIRECT("記入用2!$f$72")),"",INDIRECT("記入用2!$f$72"))</f>
        <v/>
      </c>
      <c r="D79" s="110" t="str">
        <f ca="1">IF(ISBLANK(INDIRECT("記入用2!$G$72")),"",INDIRECT("記入用2!$G$72"))</f>
        <v/>
      </c>
      <c r="E79" s="111" t="str">
        <f ca="1">IF(ISBLANK(INDIRECT("記入用2!$h$72")),"",INDIRECT("記入用2!$h$72"))</f>
        <v/>
      </c>
      <c r="F79" s="110" t="str">
        <f ca="1">IF(ISBLANK(INDIRECT("記入用2!$I$72")),"",INDIRECT("記入用2!$I$72"))</f>
        <v/>
      </c>
      <c r="G79" s="110" t="str">
        <f ca="1">IF(ISBLANK(INDIRECT("記入用2!$J$72")),"",INDIRECT("記入用2!$J$72"))</f>
        <v/>
      </c>
      <c r="H79" s="110" t="str">
        <f ca="1">IF(ISBLANK(INDIRECT("記入用2!$K$72")),"",INDIRECT("記入用2!$K$72"))</f>
        <v/>
      </c>
      <c r="I79" s="110" t="str">
        <f ca="1">IF(ISBLANK(INDIRECT("記入用2!$L$72")),"",INDIRECT("記入用2!$L$72"))</f>
        <v/>
      </c>
      <c r="J79" s="110"/>
    </row>
    <row r="80" spans="1:10" s="90" customFormat="1" ht="62.1" customHeight="1">
      <c r="A80" s="112" t="s">
        <v>37</v>
      </c>
      <c r="B80" s="108" t="str">
        <f ca="1">IF(ISBLANK(INDIRECT("記入用2!$e$73")),"",INDIRECT("記入用2!$e$73"))</f>
        <v/>
      </c>
      <c r="C80" s="108" t="str">
        <f ca="1">IF(ISBLANK(INDIRECT("記入用2!$f$73")),"",INDIRECT("記入用2!$f$73"))</f>
        <v/>
      </c>
      <c r="D80" s="110" t="str">
        <f ca="1">IF(ISBLANK(INDIRECT("記入用2!$G$73")),"",INDIRECT("記入用2!$G$73"))</f>
        <v/>
      </c>
      <c r="E80" s="111" t="str">
        <f ca="1">IF(ISBLANK(INDIRECT("記入用2!$h$73")),"",INDIRECT("記入用2!$h$73"))</f>
        <v/>
      </c>
      <c r="F80" s="110" t="str">
        <f ca="1">IF(ISBLANK(INDIRECT("記入用2!$I$73")),"",INDIRECT("記入用2!$I$73"))</f>
        <v/>
      </c>
      <c r="G80" s="110" t="str">
        <f ca="1">IF(ISBLANK(INDIRECT("記入用2!$J$73")),"",INDIRECT("記入用2!$J$73"))</f>
        <v/>
      </c>
      <c r="H80" s="110" t="str">
        <f ca="1">IF(ISBLANK(INDIRECT("記入用2!$K$73")),"",INDIRECT("記入用2!$K$73"))</f>
        <v/>
      </c>
      <c r="I80" s="110" t="str">
        <f ca="1">IF(ISBLANK(INDIRECT("記入用2!$L$73")),"",INDIRECT("記入用2!$L$73"))</f>
        <v/>
      </c>
      <c r="J80" s="110"/>
    </row>
    <row r="81" spans="1:10" s="89" customFormat="1" ht="22.5" customHeight="1">
      <c r="A81" s="91" t="s">
        <v>180</v>
      </c>
      <c r="E81" s="91" t="s">
        <v>297</v>
      </c>
      <c r="F81" s="92"/>
      <c r="G81" s="92"/>
      <c r="H81" s="92"/>
      <c r="I81" s="92"/>
      <c r="J81" s="92"/>
    </row>
    <row r="82" spans="1:10" s="90" customFormat="1" ht="62.1" customHeight="1">
      <c r="A82" s="108">
        <v>1</v>
      </c>
      <c r="B82" s="108" t="str">
        <f ca="1">IF(ISBLANK(INDIRECT("記入用2!$e$74")),"",INDIRECT("記入用2!$e$74"))</f>
        <v/>
      </c>
      <c r="C82" s="108" t="str">
        <f ca="1">IF(ISBLANK(INDIRECT("記入用2!$f$74")),"",INDIRECT("記入用2!$f$74"))</f>
        <v/>
      </c>
      <c r="D82" s="110" t="str">
        <f ca="1">IF(ISBLANK(INDIRECT("記入用2!$G$74")),"",INDIRECT("記入用2!$G$74"))</f>
        <v/>
      </c>
      <c r="E82" s="111" t="str">
        <f ca="1">IF(ISBLANK(INDIRECT("記入用2!$h$74")),"",INDIRECT("記入用2!$h$74"))</f>
        <v/>
      </c>
      <c r="F82" s="110" t="str">
        <f ca="1">IF(ISBLANK(INDIRECT("記入用2!$I$74")),"",INDIRECT("記入用2!$I$74"))</f>
        <v/>
      </c>
      <c r="G82" s="110" t="str">
        <f ca="1">IF(ISBLANK(INDIRECT("記入用2!$J$74")),"",INDIRECT("記入用2!$J$74"))</f>
        <v/>
      </c>
      <c r="H82" s="110" t="str">
        <f ca="1">IF(ISBLANK(INDIRECT("記入用2!$K$74")),"",INDIRECT("記入用2!$K$74"))</f>
        <v/>
      </c>
      <c r="I82" s="110" t="str">
        <f ca="1">IF(ISBLANK(INDIRECT("記入用2!$L$74")),"",INDIRECT("記入用2!$L$74"))</f>
        <v/>
      </c>
      <c r="J82" s="110"/>
    </row>
    <row r="83" spans="1:10" s="90" customFormat="1" ht="62.1" customHeight="1">
      <c r="A83" s="108">
        <v>2</v>
      </c>
      <c r="B83" s="108" t="str">
        <f ca="1">IF(ISBLANK(INDIRECT("記入用2!$e$75")),"",INDIRECT("記入用2!$e$75"))</f>
        <v/>
      </c>
      <c r="C83" s="108" t="str">
        <f ca="1">IF(ISBLANK(INDIRECT("記入用2!$f$75")),"",INDIRECT("記入用2!$f$75"))</f>
        <v/>
      </c>
      <c r="D83" s="110" t="str">
        <f ca="1">IF(ISBLANK(INDIRECT("記入用2!$G$75")),"",INDIRECT("記入用2!$G$75"))</f>
        <v/>
      </c>
      <c r="E83" s="111" t="str">
        <f ca="1">IF(ISBLANK(INDIRECT("記入用2!$h$75")),"",INDIRECT("記入用2!$h$75"))</f>
        <v/>
      </c>
      <c r="F83" s="110" t="str">
        <f ca="1">IF(ISBLANK(INDIRECT("記入用2!$I$75")),"",INDIRECT("記入用2!$I$75"))</f>
        <v/>
      </c>
      <c r="G83" s="110" t="str">
        <f ca="1">IF(ISBLANK(INDIRECT("記入用2!$J$75")),"",INDIRECT("記入用2!$J$75"))</f>
        <v/>
      </c>
      <c r="H83" s="110" t="str">
        <f ca="1">IF(ISBLANK(INDIRECT("記入用2!$K$75")),"",INDIRECT("記入用2!$K$75"))</f>
        <v/>
      </c>
      <c r="I83" s="110" t="str">
        <f ca="1">IF(ISBLANK(INDIRECT("記入用2!$L$75")),"",INDIRECT("記入用2!$L$75"))</f>
        <v/>
      </c>
      <c r="J83" s="110"/>
    </row>
    <row r="84" spans="1:10" s="90" customFormat="1" ht="62.1" customHeight="1">
      <c r="A84" s="108">
        <v>3</v>
      </c>
      <c r="B84" s="108" t="str">
        <f ca="1">IF(ISBLANK(INDIRECT("記入用2!$e$76")),"",INDIRECT("記入用2!$e$76"))</f>
        <v/>
      </c>
      <c r="C84" s="108" t="str">
        <f ca="1">IF(ISBLANK(INDIRECT("記入用2!$f$76")),"",INDIRECT("記入用2!$f$76"))</f>
        <v/>
      </c>
      <c r="D84" s="110" t="str">
        <f ca="1">IF(ISBLANK(INDIRECT("記入用2!$G$76")),"",INDIRECT("記入用2!$G$76"))</f>
        <v/>
      </c>
      <c r="E84" s="111" t="str">
        <f ca="1">IF(ISBLANK(INDIRECT("記入用2!$h$76")),"",INDIRECT("記入用2!$h$76"))</f>
        <v/>
      </c>
      <c r="F84" s="110" t="str">
        <f ca="1">IF(ISBLANK(INDIRECT("記入用2!$I$76")),"",INDIRECT("記入用2!$I$76"))</f>
        <v/>
      </c>
      <c r="G84" s="110" t="str">
        <f ca="1">IF(ISBLANK(INDIRECT("記入用2!$J$76")),"",INDIRECT("記入用2!$J$76"))</f>
        <v/>
      </c>
      <c r="H84" s="110" t="str">
        <f ca="1">IF(ISBLANK(INDIRECT("記入用2!$K$76")),"",INDIRECT("記入用2!$K$76"))</f>
        <v/>
      </c>
      <c r="I84" s="110" t="str">
        <f ca="1">IF(ISBLANK(INDIRECT("記入用2!$L$76")),"",INDIRECT("記入用2!$L$76"))</f>
        <v/>
      </c>
      <c r="J84" s="110"/>
    </row>
    <row r="85" spans="1:10" s="90" customFormat="1" ht="62.1" customHeight="1">
      <c r="A85" s="108">
        <v>4</v>
      </c>
      <c r="B85" s="108" t="str">
        <f ca="1">IF(ISBLANK(INDIRECT("記入用2!$e$77")),"",INDIRECT("記入用2!$e$77"))</f>
        <v/>
      </c>
      <c r="C85" s="108" t="str">
        <f ca="1">IF(ISBLANK(INDIRECT("記入用2!$f$77")),"",INDIRECT("記入用2!$f$77"))</f>
        <v/>
      </c>
      <c r="D85" s="110" t="str">
        <f ca="1">IF(ISBLANK(INDIRECT("記入用2!$G$77")),"",INDIRECT("記入用2!$G$77"))</f>
        <v/>
      </c>
      <c r="E85" s="111" t="str">
        <f ca="1">IF(ISBLANK(INDIRECT("記入用2!$h$77")),"",INDIRECT("記入用2!$h$77"))</f>
        <v/>
      </c>
      <c r="F85" s="110" t="str">
        <f ca="1">IF(ISBLANK(INDIRECT("記入用2!$I$77")),"",INDIRECT("記入用2!$I$77"))</f>
        <v/>
      </c>
      <c r="G85" s="110" t="str">
        <f ca="1">IF(ISBLANK(INDIRECT("記入用2!$J$77")),"",INDIRECT("記入用2!$J$77"))</f>
        <v/>
      </c>
      <c r="H85" s="110" t="str">
        <f ca="1">IF(ISBLANK(INDIRECT("記入用2!$K$77")),"",INDIRECT("記入用2!$K$77"))</f>
        <v/>
      </c>
      <c r="I85" s="110" t="str">
        <f ca="1">IF(ISBLANK(INDIRECT("記入用2!$L$77")),"",INDIRECT("記入用2!$L$77"))</f>
        <v/>
      </c>
      <c r="J85" s="110"/>
    </row>
    <row r="86" spans="1:10" s="90" customFormat="1" ht="62.1" customHeight="1">
      <c r="A86" s="108">
        <v>5</v>
      </c>
      <c r="B86" s="108" t="str">
        <f ca="1">IF(ISBLANK(INDIRECT("記入用2!$e$78")),"",INDIRECT("記入用2!$e$78"))</f>
        <v/>
      </c>
      <c r="C86" s="108" t="str">
        <f ca="1">IF(ISBLANK(INDIRECT("記入用2!$f$78")),"",INDIRECT("記入用2!$f$78"))</f>
        <v/>
      </c>
      <c r="D86" s="110" t="str">
        <f ca="1">IF(ISBLANK(INDIRECT("記入用2!$G$78")),"",INDIRECT("記入用2!$G$78"))</f>
        <v/>
      </c>
      <c r="E86" s="111" t="str">
        <f ca="1">IF(ISBLANK(INDIRECT("記入用2!$h$78")),"",INDIRECT("記入用2!$h$78"))</f>
        <v/>
      </c>
      <c r="F86" s="110" t="str">
        <f ca="1">IF(ISBLANK(INDIRECT("記入用2!$I$78")),"",INDIRECT("記入用2!$I$78"))</f>
        <v/>
      </c>
      <c r="G86" s="110" t="str">
        <f ca="1">IF(ISBLANK(INDIRECT("記入用2!$J$78")),"",INDIRECT("記入用2!$J$78"))</f>
        <v/>
      </c>
      <c r="H86" s="110" t="str">
        <f ca="1">IF(ISBLANK(INDIRECT("記入用2!$K$78")),"",INDIRECT("記入用2!$K$78"))</f>
        <v/>
      </c>
      <c r="I86" s="110" t="str">
        <f ca="1">IF(ISBLANK(INDIRECT("記入用2!$L$78")),"",INDIRECT("記入用2!$L$78"))</f>
        <v/>
      </c>
      <c r="J86" s="110"/>
    </row>
    <row r="87" spans="1:10" s="90" customFormat="1" ht="62.1" customHeight="1">
      <c r="A87" s="112" t="s">
        <v>37</v>
      </c>
      <c r="B87" s="108" t="str">
        <f ca="1">IF(ISBLANK(INDIRECT("記入用2!$e$79")),"",INDIRECT("記入用2!$e$79"))</f>
        <v/>
      </c>
      <c r="C87" s="108" t="str">
        <f ca="1">IF(ISBLANK(INDIRECT("記入用2!$f$79")),"",INDIRECT("記入用2!$f$79"))</f>
        <v/>
      </c>
      <c r="D87" s="110" t="str">
        <f ca="1">IF(ISBLANK(INDIRECT("記入用2!$G$79")),"",INDIRECT("記入用2!$G$79"))</f>
        <v/>
      </c>
      <c r="E87" s="111" t="str">
        <f ca="1">IF(ISBLANK(INDIRECT("記入用2!$h$79")),"",INDIRECT("記入用2!$h$79"))</f>
        <v/>
      </c>
      <c r="F87" s="110" t="str">
        <f ca="1">IF(ISBLANK(INDIRECT("記入用2!$I$79")),"",INDIRECT("記入用2!$I$79"))</f>
        <v/>
      </c>
      <c r="G87" s="110" t="str">
        <f ca="1">IF(ISBLANK(INDIRECT("記入用2!$J$79")),"",INDIRECT("記入用2!$J$79"))</f>
        <v/>
      </c>
      <c r="H87" s="110" t="str">
        <f ca="1">IF(ISBLANK(INDIRECT("記入用2!$K$79")),"",INDIRECT("記入用2!$K$79"))</f>
        <v/>
      </c>
      <c r="I87" s="110" t="str">
        <f ca="1">IF(ISBLANK(INDIRECT("記入用2!$L$79")),"",INDIRECT("記入用2!$L$79"))</f>
        <v/>
      </c>
      <c r="J87" s="110"/>
    </row>
    <row r="88" spans="1:10" s="89" customFormat="1" ht="22.5" customHeight="1">
      <c r="A88" s="91" t="s">
        <v>180</v>
      </c>
      <c r="E88" s="91" t="s">
        <v>298</v>
      </c>
      <c r="F88" s="92"/>
      <c r="G88" s="92"/>
      <c r="H88" s="92"/>
      <c r="I88" s="92"/>
      <c r="J88" s="92"/>
    </row>
    <row r="89" spans="1:10" s="90" customFormat="1" ht="62.1" customHeight="1">
      <c r="A89" s="108">
        <v>1</v>
      </c>
      <c r="B89" s="108" t="str">
        <f ca="1">IF(ISBLANK(INDIRECT("記入用2!$e$80")),"",INDIRECT("記入用2!$e$80"))</f>
        <v/>
      </c>
      <c r="C89" s="108" t="str">
        <f ca="1">IF(ISBLANK(INDIRECT("記入用2!$f$80")),"",INDIRECT("記入用2!$f$80"))</f>
        <v/>
      </c>
      <c r="D89" s="110" t="str">
        <f ca="1">IF(ISBLANK(INDIRECT("記入用2!$G$80")),"",INDIRECT("記入用2!$G$80"))</f>
        <v/>
      </c>
      <c r="E89" s="111" t="str">
        <f ca="1">IF(ISBLANK(INDIRECT("記入用2!$h$80")),"",INDIRECT("記入用2!$h$80"))</f>
        <v/>
      </c>
      <c r="F89" s="110" t="str">
        <f ca="1">IF(ISBLANK(INDIRECT("記入用2!$I$80")),"",INDIRECT("記入用2!$I$80"))</f>
        <v/>
      </c>
      <c r="G89" s="110" t="str">
        <f ca="1">IF(ISBLANK(INDIRECT("記入用2!$J$80")),"",INDIRECT("記入用2!$J$80"))</f>
        <v/>
      </c>
      <c r="H89" s="110" t="str">
        <f ca="1">IF(ISBLANK(INDIRECT("記入用2!$K$80")),"",INDIRECT("記入用2!$K$80"))</f>
        <v/>
      </c>
      <c r="I89" s="110" t="str">
        <f ca="1">IF(ISBLANK(INDIRECT("記入用2!$L$80")),"",INDIRECT("記入用2!$L$80"))</f>
        <v/>
      </c>
      <c r="J89" s="110"/>
    </row>
    <row r="90" spans="1:10" s="90" customFormat="1" ht="62.1" customHeight="1">
      <c r="A90" s="108">
        <v>2</v>
      </c>
      <c r="B90" s="108" t="str">
        <f ca="1">IF(ISBLANK(INDIRECT("記入用2!$e$81")),"",INDIRECT("記入用2!$e$81"))</f>
        <v/>
      </c>
      <c r="C90" s="108" t="str">
        <f ca="1">IF(ISBLANK(INDIRECT("記入用2!$f$81")),"",INDIRECT("記入用2!$f$81"))</f>
        <v/>
      </c>
      <c r="D90" s="110" t="str">
        <f ca="1">IF(ISBLANK(INDIRECT("記入用2!$G$81")),"",INDIRECT("記入用2!$G$81"))</f>
        <v/>
      </c>
      <c r="E90" s="111" t="str">
        <f ca="1">IF(ISBLANK(INDIRECT("記入用2!$h$81")),"",INDIRECT("記入用2!$h$81"))</f>
        <v/>
      </c>
      <c r="F90" s="110" t="str">
        <f ca="1">IF(ISBLANK(INDIRECT("記入用2!$I$81")),"",INDIRECT("記入用2!$I$81"))</f>
        <v/>
      </c>
      <c r="G90" s="110" t="str">
        <f ca="1">IF(ISBLANK(INDIRECT("記入用2!$J$81")),"",INDIRECT("記入用2!$J$81"))</f>
        <v/>
      </c>
      <c r="H90" s="110" t="str">
        <f ca="1">IF(ISBLANK(INDIRECT("記入用2!$K$81")),"",INDIRECT("記入用2!$K$81"))</f>
        <v/>
      </c>
      <c r="I90" s="110" t="str">
        <f ca="1">IF(ISBLANK(INDIRECT("記入用2!$L$81")),"",INDIRECT("記入用2!$L$81"))</f>
        <v/>
      </c>
      <c r="J90" s="110"/>
    </row>
    <row r="91" spans="1:10" s="90" customFormat="1" ht="62.1" customHeight="1">
      <c r="A91" s="108">
        <v>3</v>
      </c>
      <c r="B91" s="108" t="str">
        <f ca="1">IF(ISBLANK(INDIRECT("記入用2!$e$82")),"",INDIRECT("記入用2!$e$82"))</f>
        <v/>
      </c>
      <c r="C91" s="108" t="str">
        <f ca="1">IF(ISBLANK(INDIRECT("記入用2!$f$82")),"",INDIRECT("記入用2!$f$82"))</f>
        <v/>
      </c>
      <c r="D91" s="110" t="str">
        <f ca="1">IF(ISBLANK(INDIRECT("記入用2!$G$82")),"",INDIRECT("記入用2!$G$82"))</f>
        <v/>
      </c>
      <c r="E91" s="111" t="str">
        <f ca="1">IF(ISBLANK(INDIRECT("記入用2!$h$82")),"",INDIRECT("記入用2!$h$82"))</f>
        <v/>
      </c>
      <c r="F91" s="110" t="str">
        <f ca="1">IF(ISBLANK(INDIRECT("記入用2!$I$82")),"",INDIRECT("記入用2!$I$82"))</f>
        <v/>
      </c>
      <c r="G91" s="110" t="str">
        <f ca="1">IF(ISBLANK(INDIRECT("記入用2!$J$82")),"",INDIRECT("記入用2!$J$82"))</f>
        <v/>
      </c>
      <c r="H91" s="110" t="str">
        <f ca="1">IF(ISBLANK(INDIRECT("記入用2!$K$82")),"",INDIRECT("記入用2!$K$82"))</f>
        <v/>
      </c>
      <c r="I91" s="110" t="str">
        <f ca="1">IF(ISBLANK(INDIRECT("記入用2!$L$82")),"",INDIRECT("記入用2!$L$82"))</f>
        <v/>
      </c>
      <c r="J91" s="110"/>
    </row>
    <row r="92" spans="1:10" s="90" customFormat="1" ht="62.1" customHeight="1">
      <c r="A92" s="108">
        <v>4</v>
      </c>
      <c r="B92" s="108" t="str">
        <f ca="1">IF(ISBLANK(INDIRECT("記入用2!$e$83")),"",INDIRECT("記入用2!$e$83"))</f>
        <v/>
      </c>
      <c r="C92" s="108" t="str">
        <f ca="1">IF(ISBLANK(INDIRECT("記入用2!$f$83")),"",INDIRECT("記入用2!$f$83"))</f>
        <v/>
      </c>
      <c r="D92" s="110" t="str">
        <f ca="1">IF(ISBLANK(INDIRECT("記入用2!$G$83")),"",INDIRECT("記入用2!$G$83"))</f>
        <v/>
      </c>
      <c r="E92" s="111" t="str">
        <f ca="1">IF(ISBLANK(INDIRECT("記入用2!$h$83")),"",INDIRECT("記入用2!$h$83"))</f>
        <v/>
      </c>
      <c r="F92" s="110" t="str">
        <f ca="1">IF(ISBLANK(INDIRECT("記入用2!$I$83")),"",INDIRECT("記入用2!$I$83"))</f>
        <v/>
      </c>
      <c r="G92" s="110" t="str">
        <f ca="1">IF(ISBLANK(INDIRECT("記入用2!$J$83")),"",INDIRECT("記入用2!$J$83"))</f>
        <v/>
      </c>
      <c r="H92" s="110" t="str">
        <f ca="1">IF(ISBLANK(INDIRECT("記入用2!$K$83")),"",INDIRECT("記入用2!$K$83"))</f>
        <v/>
      </c>
      <c r="I92" s="110" t="str">
        <f ca="1">IF(ISBLANK(INDIRECT("記入用2!$L$83")),"",INDIRECT("記入用2!$L$83"))</f>
        <v/>
      </c>
      <c r="J92" s="110"/>
    </row>
    <row r="93" spans="1:10" s="90" customFormat="1" ht="62.1" customHeight="1">
      <c r="A93" s="108">
        <v>5</v>
      </c>
      <c r="B93" s="108" t="str">
        <f ca="1">IF(ISBLANK(INDIRECT("記入用2!$e$84")),"",INDIRECT("記入用2!$e$84"))</f>
        <v/>
      </c>
      <c r="C93" s="108" t="str">
        <f ca="1">IF(ISBLANK(INDIRECT("記入用2!$f$84")),"",INDIRECT("記入用2!$f$84"))</f>
        <v/>
      </c>
      <c r="D93" s="110" t="str">
        <f ca="1">IF(ISBLANK(INDIRECT("記入用2!$G$84")),"",INDIRECT("記入用2!$G$84"))</f>
        <v/>
      </c>
      <c r="E93" s="111" t="str">
        <f ca="1">IF(ISBLANK(INDIRECT("記入用2!$h$84")),"",INDIRECT("記入用2!$h$84"))</f>
        <v/>
      </c>
      <c r="F93" s="110" t="str">
        <f ca="1">IF(ISBLANK(INDIRECT("記入用2!$I$84")),"",INDIRECT("記入用2!$I$84"))</f>
        <v/>
      </c>
      <c r="G93" s="110" t="str">
        <f ca="1">IF(ISBLANK(INDIRECT("記入用2!$J$84")),"",INDIRECT("記入用2!$J$84"))</f>
        <v/>
      </c>
      <c r="H93" s="110" t="str">
        <f ca="1">IF(ISBLANK(INDIRECT("記入用2!$K$84")),"",INDIRECT("記入用2!$K$84"))</f>
        <v/>
      </c>
      <c r="I93" s="110" t="str">
        <f ca="1">IF(ISBLANK(INDIRECT("記入用2!$L$84")),"",INDIRECT("記入用2!$L$84"))</f>
        <v/>
      </c>
      <c r="J93" s="110"/>
    </row>
    <row r="94" spans="1:10" s="90" customFormat="1" ht="62.1" customHeight="1">
      <c r="A94" s="112" t="s">
        <v>37</v>
      </c>
      <c r="B94" s="108" t="str">
        <f ca="1">IF(ISBLANK(INDIRECT("記入用2!$e$85")),"",INDIRECT("記入用2!$e$85"))</f>
        <v/>
      </c>
      <c r="C94" s="108" t="str">
        <f ca="1">IF(ISBLANK(INDIRECT("記入用2!$f$85")),"",INDIRECT("記入用2!$f$85"))</f>
        <v/>
      </c>
      <c r="D94" s="110" t="str">
        <f ca="1">IF(ISBLANK(INDIRECT("記入用2!$G$85")),"",INDIRECT("記入用2!$G$85"))</f>
        <v/>
      </c>
      <c r="E94" s="111" t="str">
        <f ca="1">IF(ISBLANK(INDIRECT("記入用2!$h$85")),"",INDIRECT("記入用2!$h$85"))</f>
        <v/>
      </c>
      <c r="F94" s="110" t="str">
        <f ca="1">IF(ISBLANK(INDIRECT("記入用2!$I$85")),"",INDIRECT("記入用2!$I$85"))</f>
        <v/>
      </c>
      <c r="G94" s="110" t="str">
        <f ca="1">IF(ISBLANK(INDIRECT("記入用2!$J$85")),"",INDIRECT("記入用2!$J$85"))</f>
        <v/>
      </c>
      <c r="H94" s="110" t="str">
        <f ca="1">IF(ISBLANK(INDIRECT("記入用2!$K$85")),"",INDIRECT("記入用2!$K$85"))</f>
        <v/>
      </c>
      <c r="I94" s="110" t="str">
        <f ca="1">IF(ISBLANK(INDIRECT("記入用2!$L$85")),"",INDIRECT("記入用2!$L$85"))</f>
        <v/>
      </c>
      <c r="J94" s="110"/>
    </row>
    <row r="95" spans="1:10" s="89" customFormat="1" ht="27.75" customHeight="1">
      <c r="A95" s="91" t="s">
        <v>181</v>
      </c>
      <c r="E95" s="91" t="s">
        <v>159</v>
      </c>
      <c r="F95" s="92"/>
      <c r="G95" s="92"/>
      <c r="H95" s="92"/>
      <c r="I95" s="92"/>
      <c r="J95" s="92"/>
    </row>
    <row r="96" spans="1:10" s="90" customFormat="1" ht="64.5" customHeight="1">
      <c r="A96" s="108">
        <v>1</v>
      </c>
      <c r="B96" s="108" t="str">
        <f ca="1">IF(ISBLANK(INDIRECT("記入用2!$e$86")),"",INDIRECT("記入用2!$e$86"))</f>
        <v/>
      </c>
      <c r="C96" s="108" t="str">
        <f ca="1">IF(ISBLANK(INDIRECT("記入用2!$f$86")),"",INDIRECT("記入用2!$f$86"))</f>
        <v/>
      </c>
      <c r="D96" s="110" t="str">
        <f ca="1">IF(ISBLANK(INDIRECT("記入用2!$G$86")),"",INDIRECT("記入用2!$G$86"))</f>
        <v/>
      </c>
      <c r="E96" s="111" t="str">
        <f ca="1">IF(ISBLANK(INDIRECT("記入用2!$h$86")),"",INDIRECT("記入用2!$h$86"))</f>
        <v/>
      </c>
      <c r="F96" s="110" t="str">
        <f ca="1">IF(ISBLANK(INDIRECT("記入用2!$I$86")),"",INDIRECT("記入用2!$I$86"))</f>
        <v/>
      </c>
      <c r="G96" s="110" t="str">
        <f ca="1">IF(ISBLANK(INDIRECT("記入用2!$J$86")),"",INDIRECT("記入用2!$J$86"))</f>
        <v/>
      </c>
      <c r="H96" s="110" t="str">
        <f ca="1">IF(ISBLANK(INDIRECT("記入用2!$K$86")),"",INDIRECT("記入用2!$K$86"))</f>
        <v/>
      </c>
      <c r="I96" s="110" t="str">
        <f ca="1">IF(ISBLANK(INDIRECT("記入用2!$L$86")),"",INDIRECT("記入用2!$L$86"))</f>
        <v/>
      </c>
      <c r="J96" s="110"/>
    </row>
    <row r="97" spans="1:10" s="90" customFormat="1" ht="64.5" customHeight="1">
      <c r="A97" s="108">
        <v>2</v>
      </c>
      <c r="B97" s="108" t="str">
        <f ca="1">IF(ISBLANK(INDIRECT("記入用2!$e$87")),"",INDIRECT("記入用2!$e$87"))</f>
        <v/>
      </c>
      <c r="C97" s="108" t="str">
        <f ca="1">IF(ISBLANK(INDIRECT("記入用2!$f$87")),"",INDIRECT("記入用2!$f$87"))</f>
        <v/>
      </c>
      <c r="D97" s="110" t="str">
        <f ca="1">IF(ISBLANK(INDIRECT("記入用2!$G$87")),"",INDIRECT("記入用2!$G$87"))</f>
        <v/>
      </c>
      <c r="E97" s="111" t="str">
        <f ca="1">IF(ISBLANK(INDIRECT("記入用2!$h$87")),"",INDIRECT("記入用2!$h$87"))</f>
        <v/>
      </c>
      <c r="F97" s="110" t="str">
        <f ca="1">IF(ISBLANK(INDIRECT("記入用2!$I$87")),"",INDIRECT("記入用2!$I$87"))</f>
        <v/>
      </c>
      <c r="G97" s="110" t="str">
        <f ca="1">IF(ISBLANK(INDIRECT("記入用2!$J$87")),"",INDIRECT("記入用2!$J$87"))</f>
        <v/>
      </c>
      <c r="H97" s="110" t="str">
        <f ca="1">IF(ISBLANK(INDIRECT("記入用2!$K$87")),"",INDIRECT("記入用2!$K$87"))</f>
        <v/>
      </c>
      <c r="I97" s="110" t="str">
        <f ca="1">IF(ISBLANK(INDIRECT("記入用2!$L$87")),"",INDIRECT("記入用2!$L$87"))</f>
        <v/>
      </c>
      <c r="J97" s="110"/>
    </row>
    <row r="98" spans="1:10" s="90" customFormat="1" ht="64.5" customHeight="1">
      <c r="A98" s="108">
        <v>3</v>
      </c>
      <c r="B98" s="108" t="str">
        <f ca="1">IF(ISBLANK(INDIRECT("記入用2!$e$88")),"",INDIRECT("記入用2!$e$88"))</f>
        <v/>
      </c>
      <c r="C98" s="108" t="str">
        <f ca="1">IF(ISBLANK(INDIRECT("記入用2!$f$88")),"",INDIRECT("記入用2!$f$88"))</f>
        <v/>
      </c>
      <c r="D98" s="110" t="str">
        <f ca="1">IF(ISBLANK(INDIRECT("記入用2!$G$88")),"",INDIRECT("記入用2!$G$88"))</f>
        <v/>
      </c>
      <c r="E98" s="111" t="str">
        <f ca="1">IF(ISBLANK(INDIRECT("記入用2!$h$88")),"",INDIRECT("記入用2!$h$88"))</f>
        <v/>
      </c>
      <c r="F98" s="110" t="str">
        <f ca="1">IF(ISBLANK(INDIRECT("記入用2!$I$88")),"",INDIRECT("記入用2!$I$88"))</f>
        <v/>
      </c>
      <c r="G98" s="110" t="str">
        <f ca="1">IF(ISBLANK(INDIRECT("記入用2!$J$88")),"",INDIRECT("記入用2!$J$88"))</f>
        <v/>
      </c>
      <c r="H98" s="110" t="str">
        <f ca="1">IF(ISBLANK(INDIRECT("記入用2!$K$88")),"",INDIRECT("記入用2!$K$88"))</f>
        <v/>
      </c>
      <c r="I98" s="110" t="str">
        <f ca="1">IF(ISBLANK(INDIRECT("記入用2!$L$88")),"",INDIRECT("記入用2!$L$88"))</f>
        <v/>
      </c>
      <c r="J98" s="110"/>
    </row>
    <row r="99" spans="1:10" s="89" customFormat="1" ht="27.75" customHeight="1">
      <c r="A99" s="91" t="s">
        <v>181</v>
      </c>
      <c r="E99" s="91" t="s">
        <v>160</v>
      </c>
      <c r="F99" s="92"/>
      <c r="G99" s="92"/>
      <c r="H99" s="92"/>
      <c r="I99" s="92"/>
      <c r="J99" s="92"/>
    </row>
    <row r="100" spans="1:10" s="90" customFormat="1" ht="64.5" customHeight="1">
      <c r="A100" s="108">
        <v>1</v>
      </c>
      <c r="B100" s="108" t="str">
        <f ca="1">IF(ISBLANK(INDIRECT("記入用2!$e$89")),"",INDIRECT("記入用2!$e$89"))</f>
        <v/>
      </c>
      <c r="C100" s="108" t="str">
        <f ca="1">IF(ISBLANK(INDIRECT("記入用2!$f$89")),"",INDIRECT("記入用2!$f$89"))</f>
        <v/>
      </c>
      <c r="D100" s="110" t="str">
        <f ca="1">IF(ISBLANK(INDIRECT("記入用2!$G$89")),"",INDIRECT("記入用2!$G$89"))</f>
        <v/>
      </c>
      <c r="E100" s="111" t="str">
        <f ca="1">IF(ISBLANK(INDIRECT("記入用2!$h$89")),"",INDIRECT("記入用2!$h$89"))</f>
        <v/>
      </c>
      <c r="F100" s="110" t="str">
        <f ca="1">IF(ISBLANK(INDIRECT("記入用2!$I$89")),"",INDIRECT("記入用2!$I$89"))</f>
        <v/>
      </c>
      <c r="G100" s="110" t="str">
        <f ca="1">IF(ISBLANK(INDIRECT("記入用2!$J$89")),"",INDIRECT("記入用2!$J$89"))</f>
        <v/>
      </c>
      <c r="H100" s="110" t="str">
        <f ca="1">IF(ISBLANK(INDIRECT("記入用2!$K$89")),"",INDIRECT("記入用2!$K$89"))</f>
        <v/>
      </c>
      <c r="I100" s="110" t="str">
        <f ca="1">IF(ISBLANK(INDIRECT("記入用2!$L$89")),"",INDIRECT("記入用2!$L$89"))</f>
        <v/>
      </c>
      <c r="J100" s="110"/>
    </row>
    <row r="101" spans="1:10" s="90" customFormat="1" ht="64.5" customHeight="1">
      <c r="A101" s="108">
        <v>2</v>
      </c>
      <c r="B101" s="108" t="str">
        <f ca="1">IF(ISBLANK(INDIRECT("記入用2!$e$90")),"",INDIRECT("記入用2!$e$90"))</f>
        <v/>
      </c>
      <c r="C101" s="108" t="str">
        <f ca="1">IF(ISBLANK(INDIRECT("記入用2!$f$90")),"",INDIRECT("記入用2!$f$90"))</f>
        <v/>
      </c>
      <c r="D101" s="110" t="str">
        <f ca="1">IF(ISBLANK(INDIRECT("記入用2!$G$90")),"",INDIRECT("記入用2!$G$90"))</f>
        <v/>
      </c>
      <c r="E101" s="111" t="str">
        <f ca="1">IF(ISBLANK(INDIRECT("記入用2!$h$90")),"",INDIRECT("記入用2!$h$90"))</f>
        <v/>
      </c>
      <c r="F101" s="110" t="str">
        <f ca="1">IF(ISBLANK(INDIRECT("記入用2!$I$90")),"",INDIRECT("記入用2!$I$90"))</f>
        <v/>
      </c>
      <c r="G101" s="110" t="str">
        <f ca="1">IF(ISBLANK(INDIRECT("記入用2!$J$90")),"",INDIRECT("記入用2!$J$90"))</f>
        <v/>
      </c>
      <c r="H101" s="110" t="str">
        <f ca="1">IF(ISBLANK(INDIRECT("記入用2!$K$90")),"",INDIRECT("記入用2!$K$90"))</f>
        <v/>
      </c>
      <c r="I101" s="110" t="str">
        <f ca="1">IF(ISBLANK(INDIRECT("記入用2!$L$90")),"",INDIRECT("記入用2!$L$90"))</f>
        <v/>
      </c>
      <c r="J101" s="110"/>
    </row>
    <row r="102" spans="1:10" s="90" customFormat="1" ht="64.5" customHeight="1">
      <c r="A102" s="108">
        <v>3</v>
      </c>
      <c r="B102" s="108" t="str">
        <f ca="1">IF(ISBLANK(INDIRECT("記入用2!$e$91")),"",INDIRECT("記入用2!$e$91"))</f>
        <v/>
      </c>
      <c r="C102" s="108" t="str">
        <f ca="1">IF(ISBLANK(INDIRECT("記入用2!$f$91")),"",INDIRECT("記入用2!$f$91"))</f>
        <v/>
      </c>
      <c r="D102" s="110" t="str">
        <f ca="1">IF(ISBLANK(INDIRECT("記入用2!$G$91")),"",INDIRECT("記入用2!$G$91"))</f>
        <v/>
      </c>
      <c r="E102" s="111" t="str">
        <f ca="1">IF(ISBLANK(INDIRECT("記入用2!$h$91")),"",INDIRECT("記入用2!$h$91"))</f>
        <v/>
      </c>
      <c r="F102" s="110" t="str">
        <f ca="1">IF(ISBLANK(INDIRECT("記入用2!$I$91")),"",INDIRECT("記入用2!$I$91"))</f>
        <v/>
      </c>
      <c r="G102" s="110" t="str">
        <f ca="1">IF(ISBLANK(INDIRECT("記入用2!$J$91")),"",INDIRECT("記入用2!$J$91"))</f>
        <v/>
      </c>
      <c r="H102" s="110" t="str">
        <f ca="1">IF(ISBLANK(INDIRECT("記入用2!$K$91")),"",INDIRECT("記入用2!$K$91"))</f>
        <v/>
      </c>
      <c r="I102" s="110" t="str">
        <f ca="1">IF(ISBLANK(INDIRECT("記入用2!$L$91")),"",INDIRECT("記入用2!$L$91"))</f>
        <v/>
      </c>
      <c r="J102" s="110"/>
    </row>
    <row r="103" spans="1:10" s="89" customFormat="1" ht="27.75" customHeight="1">
      <c r="A103" s="91" t="s">
        <v>181</v>
      </c>
      <c r="E103" s="91" t="s">
        <v>161</v>
      </c>
      <c r="F103" s="92"/>
      <c r="G103" s="92"/>
      <c r="H103" s="92"/>
      <c r="I103" s="92"/>
      <c r="J103" s="92"/>
    </row>
    <row r="104" spans="1:10" s="90" customFormat="1" ht="64.5" customHeight="1">
      <c r="A104" s="108">
        <v>1</v>
      </c>
      <c r="B104" s="108" t="str">
        <f ca="1">IF(ISBLANK(INDIRECT("記入用2!$e$92")),"",INDIRECT("記入用2!$e$92"))</f>
        <v/>
      </c>
      <c r="C104" s="108" t="str">
        <f ca="1">IF(ISBLANK(INDIRECT("記入用2!$f$92")),"",INDIRECT("記入用2!$f$92"))</f>
        <v/>
      </c>
      <c r="D104" s="110" t="str">
        <f ca="1">IF(ISBLANK(INDIRECT("記入用2!$G$92")),"",INDIRECT("記入用2!$G$92"))</f>
        <v/>
      </c>
      <c r="E104" s="111" t="str">
        <f ca="1">IF(ISBLANK(INDIRECT("記入用2!$h$92")),"",INDIRECT("記入用2!$h$92"))</f>
        <v/>
      </c>
      <c r="F104" s="110" t="str">
        <f ca="1">IF(ISBLANK(INDIRECT("記入用2!$I$92")),"",INDIRECT("記入用2!$I$92"))</f>
        <v/>
      </c>
      <c r="G104" s="110" t="str">
        <f ca="1">IF(ISBLANK(INDIRECT("記入用2!$J$92")),"",INDIRECT("記入用2!$J$92"))</f>
        <v/>
      </c>
      <c r="H104" s="110" t="str">
        <f ca="1">IF(ISBLANK(INDIRECT("記入用2!$K$92")),"",INDIRECT("記入用2!$K$92"))</f>
        <v/>
      </c>
      <c r="I104" s="110" t="str">
        <f ca="1">IF(ISBLANK(INDIRECT("記入用2!$L$92")),"",INDIRECT("記入用2!$L$92"))</f>
        <v/>
      </c>
      <c r="J104" s="110"/>
    </row>
    <row r="105" spans="1:10" s="90" customFormat="1" ht="64.5" customHeight="1">
      <c r="A105" s="108">
        <v>2</v>
      </c>
      <c r="B105" s="108" t="str">
        <f ca="1">IF(ISBLANK(INDIRECT("記入用2!$e$93")),"",INDIRECT("記入用2!$e$93"))</f>
        <v/>
      </c>
      <c r="C105" s="108" t="str">
        <f ca="1">IF(ISBLANK(INDIRECT("記入用2!$f$93")),"",INDIRECT("記入用2!$f$93"))</f>
        <v/>
      </c>
      <c r="D105" s="110" t="str">
        <f ca="1">IF(ISBLANK(INDIRECT("記入用2!$G$93")),"",INDIRECT("記入用2!$G$93"))</f>
        <v/>
      </c>
      <c r="E105" s="111" t="str">
        <f ca="1">IF(ISBLANK(INDIRECT("記入用2!$h$93")),"",INDIRECT("記入用2!$h$93"))</f>
        <v/>
      </c>
      <c r="F105" s="110" t="str">
        <f ca="1">IF(ISBLANK(INDIRECT("記入用2!$I$93")),"",INDIRECT("記入用2!$I$93"))</f>
        <v/>
      </c>
      <c r="G105" s="110" t="str">
        <f ca="1">IF(ISBLANK(INDIRECT("記入用2!$J$93")),"",INDIRECT("記入用2!$J$93"))</f>
        <v/>
      </c>
      <c r="H105" s="110" t="str">
        <f ca="1">IF(ISBLANK(INDIRECT("記入用2!$K$93")),"",INDIRECT("記入用2!$K$93"))</f>
        <v/>
      </c>
      <c r="I105" s="110" t="str">
        <f ca="1">IF(ISBLANK(INDIRECT("記入用2!$L$93")),"",INDIRECT("記入用2!$L$93"))</f>
        <v/>
      </c>
      <c r="J105" s="110"/>
    </row>
    <row r="106" spans="1:10" s="90" customFormat="1" ht="64.5" customHeight="1">
      <c r="A106" s="108">
        <v>3</v>
      </c>
      <c r="B106" s="108" t="str">
        <f ca="1">IF(ISBLANK(INDIRECT("記入用2!$e$94")),"",INDIRECT("記入用2!$e$94"))</f>
        <v/>
      </c>
      <c r="C106" s="108" t="str">
        <f ca="1">IF(ISBLANK(INDIRECT("記入用2!$f$94")),"",INDIRECT("記入用2!$f$94"))</f>
        <v/>
      </c>
      <c r="D106" s="110" t="str">
        <f ca="1">IF(ISBLANK(INDIRECT("記入用2!$G$94")),"",INDIRECT("記入用2!$G$94"))</f>
        <v/>
      </c>
      <c r="E106" s="111" t="str">
        <f ca="1">IF(ISBLANK(INDIRECT("記入用2!$h$94")),"",INDIRECT("記入用2!$h$94"))</f>
        <v/>
      </c>
      <c r="F106" s="110" t="str">
        <f ca="1">IF(ISBLANK(INDIRECT("記入用2!$I$94")),"",INDIRECT("記入用2!$I$94"))</f>
        <v/>
      </c>
      <c r="G106" s="110" t="str">
        <f ca="1">IF(ISBLANK(INDIRECT("記入用2!$J$94")),"",INDIRECT("記入用2!$J$94"))</f>
        <v/>
      </c>
      <c r="H106" s="110" t="str">
        <f ca="1">IF(ISBLANK(INDIRECT("記入用2!$K$94")),"",INDIRECT("記入用2!$K$94"))</f>
        <v/>
      </c>
      <c r="I106" s="110" t="str">
        <f ca="1">IF(ISBLANK(INDIRECT("記入用2!$L$94")),"",INDIRECT("記入用2!$L$94"))</f>
        <v/>
      </c>
      <c r="J106" s="110"/>
    </row>
    <row r="107" spans="1:10" s="89" customFormat="1" ht="27.75" customHeight="1">
      <c r="A107" s="91" t="s">
        <v>181</v>
      </c>
      <c r="E107" s="91" t="s">
        <v>162</v>
      </c>
      <c r="F107" s="92"/>
      <c r="G107" s="92"/>
      <c r="H107" s="92"/>
      <c r="I107" s="92"/>
      <c r="J107" s="92"/>
    </row>
    <row r="108" spans="1:10" s="90" customFormat="1" ht="64.5" customHeight="1">
      <c r="A108" s="108">
        <v>1</v>
      </c>
      <c r="B108" s="108" t="str">
        <f ca="1">IF(ISBLANK(INDIRECT("記入用2!$e$95")),"",INDIRECT("記入用2!$e$95"))</f>
        <v/>
      </c>
      <c r="C108" s="108" t="str">
        <f ca="1">IF(ISBLANK(INDIRECT("記入用2!$f$95")),"",INDIRECT("記入用2!$f$95"))</f>
        <v/>
      </c>
      <c r="D108" s="110" t="str">
        <f ca="1">IF(ISBLANK(INDIRECT("記入用2!$G$95")),"",INDIRECT("記入用2!$G$95"))</f>
        <v/>
      </c>
      <c r="E108" s="111" t="str">
        <f ca="1">IF(ISBLANK(INDIRECT("記入用2!$h$95")),"",INDIRECT("記入用2!$h$95"))</f>
        <v/>
      </c>
      <c r="F108" s="110" t="str">
        <f ca="1">IF(ISBLANK(INDIRECT("記入用2!$I$95")),"",INDIRECT("記入用2!$I$95"))</f>
        <v/>
      </c>
      <c r="G108" s="110" t="str">
        <f ca="1">IF(ISBLANK(INDIRECT("記入用2!$J$95")),"",INDIRECT("記入用2!$J$95"))</f>
        <v/>
      </c>
      <c r="H108" s="110" t="str">
        <f ca="1">IF(ISBLANK(INDIRECT("記入用2!$K$95")),"",INDIRECT("記入用2!$K$95"))</f>
        <v/>
      </c>
      <c r="I108" s="110" t="str">
        <f ca="1">IF(ISBLANK(INDIRECT("記入用2!$L$95")),"",INDIRECT("記入用2!$L$95"))</f>
        <v/>
      </c>
      <c r="J108" s="110"/>
    </row>
    <row r="109" spans="1:10" s="90" customFormat="1" ht="64.5" customHeight="1">
      <c r="A109" s="108">
        <v>2</v>
      </c>
      <c r="B109" s="108" t="str">
        <f ca="1">IF(ISBLANK(INDIRECT("記入用2!$e$96")),"",INDIRECT("記入用2!$e$96"))</f>
        <v/>
      </c>
      <c r="C109" s="108" t="str">
        <f ca="1">IF(ISBLANK(INDIRECT("記入用2!$f$96")),"",INDIRECT("記入用2!$f$96"))</f>
        <v/>
      </c>
      <c r="D109" s="110" t="str">
        <f ca="1">IF(ISBLANK(INDIRECT("記入用2!$G$96")),"",INDIRECT("記入用2!$G$96"))</f>
        <v/>
      </c>
      <c r="E109" s="111" t="str">
        <f ca="1">IF(ISBLANK(INDIRECT("記入用2!$h$96")),"",INDIRECT("記入用2!$h$96"))</f>
        <v/>
      </c>
      <c r="F109" s="110" t="str">
        <f ca="1">IF(ISBLANK(INDIRECT("記入用2!$I$96")),"",INDIRECT("記入用2!$I$96"))</f>
        <v/>
      </c>
      <c r="G109" s="110" t="str">
        <f ca="1">IF(ISBLANK(INDIRECT("記入用2!$J$96")),"",INDIRECT("記入用2!$J$96"))</f>
        <v/>
      </c>
      <c r="H109" s="110" t="str">
        <f ca="1">IF(ISBLANK(INDIRECT("記入用2!$K$96")),"",INDIRECT("記入用2!$K$96"))</f>
        <v/>
      </c>
      <c r="I109" s="110" t="str">
        <f ca="1">IF(ISBLANK(INDIRECT("記入用2!$L$96")),"",INDIRECT("記入用2!$L$96"))</f>
        <v/>
      </c>
      <c r="J109" s="110"/>
    </row>
    <row r="110" spans="1:10" s="90" customFormat="1" ht="64.5" customHeight="1">
      <c r="A110" s="108">
        <v>3</v>
      </c>
      <c r="B110" s="108" t="str">
        <f ca="1">IF(ISBLANK(INDIRECT("記入用2!$e$97")),"",INDIRECT("記入用2!$e$97"))</f>
        <v/>
      </c>
      <c r="C110" s="108" t="str">
        <f ca="1">IF(ISBLANK(INDIRECT("記入用2!$f$97")),"",INDIRECT("記入用2!$f$97"))</f>
        <v/>
      </c>
      <c r="D110" s="110" t="str">
        <f ca="1">IF(ISBLANK(INDIRECT("記入用2!$G$97")),"",INDIRECT("記入用2!$G$97"))</f>
        <v/>
      </c>
      <c r="E110" s="111" t="str">
        <f ca="1">IF(ISBLANK(INDIRECT("記入用2!$h$97")),"",INDIRECT("記入用2!$h$97"))</f>
        <v/>
      </c>
      <c r="F110" s="110" t="str">
        <f ca="1">IF(ISBLANK(INDIRECT("記入用2!$I$97")),"",INDIRECT("記入用2!$I$97"))</f>
        <v/>
      </c>
      <c r="G110" s="110" t="str">
        <f ca="1">IF(ISBLANK(INDIRECT("記入用2!$J$97")),"",INDIRECT("記入用2!$J$97"))</f>
        <v/>
      </c>
      <c r="H110" s="110" t="str">
        <f ca="1">IF(ISBLANK(INDIRECT("記入用2!$K$97")),"",INDIRECT("記入用2!$K$97"))</f>
        <v/>
      </c>
      <c r="I110" s="110" t="str">
        <f ca="1">IF(ISBLANK(INDIRECT("記入用2!$L$97")),"",INDIRECT("記入用2!$L$97"))</f>
        <v/>
      </c>
      <c r="J110" s="110"/>
    </row>
    <row r="111" spans="1:10" s="89" customFormat="1" ht="27.75" customHeight="1">
      <c r="A111" s="91" t="s">
        <v>181</v>
      </c>
      <c r="E111" s="91" t="s">
        <v>163</v>
      </c>
      <c r="F111" s="92"/>
      <c r="G111" s="92"/>
      <c r="H111" s="92"/>
      <c r="I111" s="92"/>
      <c r="J111" s="92"/>
    </row>
    <row r="112" spans="1:10" s="90" customFormat="1" ht="64.5" customHeight="1">
      <c r="A112" s="108">
        <v>1</v>
      </c>
      <c r="B112" s="108" t="str">
        <f ca="1">IF(ISBLANK(INDIRECT("記入用2!$e$98")),"",INDIRECT("記入用2!$e$98"))</f>
        <v/>
      </c>
      <c r="C112" s="108" t="str">
        <f ca="1">IF(ISBLANK(INDIRECT("記入用2!$f$98")),"",INDIRECT("記入用2!$f$98"))</f>
        <v/>
      </c>
      <c r="D112" s="110" t="str">
        <f ca="1">IF(ISBLANK(INDIRECT("記入用2!$G$98")),"",INDIRECT("記入用2!$G$98"))</f>
        <v/>
      </c>
      <c r="E112" s="111" t="str">
        <f ca="1">IF(ISBLANK(INDIRECT("記入用2!$h$98")),"",INDIRECT("記入用2!$h$98"))</f>
        <v/>
      </c>
      <c r="F112" s="110" t="str">
        <f ca="1">IF(ISBLANK(INDIRECT("記入用2!$I$98")),"",INDIRECT("記入用2!$I$98"))</f>
        <v/>
      </c>
      <c r="G112" s="110" t="str">
        <f ca="1">IF(ISBLANK(INDIRECT("記入用2!$J$98")),"",INDIRECT("記入用2!$J$98"))</f>
        <v/>
      </c>
      <c r="H112" s="110" t="str">
        <f ca="1">IF(ISBLANK(INDIRECT("記入用2!$K$98")),"",INDIRECT("記入用2!$K$98"))</f>
        <v/>
      </c>
      <c r="I112" s="110" t="str">
        <f ca="1">IF(ISBLANK(INDIRECT("記入用2!$L$98")),"",INDIRECT("記入用2!$L$98"))</f>
        <v/>
      </c>
      <c r="J112" s="110"/>
    </row>
    <row r="113" spans="1:10" s="90" customFormat="1" ht="64.5" customHeight="1">
      <c r="A113" s="108">
        <v>2</v>
      </c>
      <c r="B113" s="108" t="str">
        <f ca="1">IF(ISBLANK(INDIRECT("記入用2!$e$99")),"",INDIRECT("記入用2!$e$99"))</f>
        <v/>
      </c>
      <c r="C113" s="108" t="str">
        <f ca="1">IF(ISBLANK(INDIRECT("記入用2!$f$99")),"",INDIRECT("記入用2!$f$99"))</f>
        <v/>
      </c>
      <c r="D113" s="110" t="str">
        <f ca="1">IF(ISBLANK(INDIRECT("記入用2!$G$99")),"",INDIRECT("記入用2!$G$99"))</f>
        <v/>
      </c>
      <c r="E113" s="111" t="str">
        <f ca="1">IF(ISBLANK(INDIRECT("記入用2!$h$99")),"",INDIRECT("記入用2!$h$99"))</f>
        <v/>
      </c>
      <c r="F113" s="110" t="str">
        <f ca="1">IF(ISBLANK(INDIRECT("記入用2!$I$99")),"",INDIRECT("記入用2!$I$99"))</f>
        <v/>
      </c>
      <c r="G113" s="110" t="str">
        <f ca="1">IF(ISBLANK(INDIRECT("記入用2!$J$99")),"",INDIRECT("記入用2!$J$99"))</f>
        <v/>
      </c>
      <c r="H113" s="110" t="str">
        <f ca="1">IF(ISBLANK(INDIRECT("記入用2!$K$99")),"",INDIRECT("記入用2!$K$99"))</f>
        <v/>
      </c>
      <c r="I113" s="110" t="str">
        <f ca="1">IF(ISBLANK(INDIRECT("記入用2!$L$99")),"",INDIRECT("記入用2!$L$99"))</f>
        <v/>
      </c>
      <c r="J113" s="110"/>
    </row>
    <row r="114" spans="1:10" s="90" customFormat="1" ht="64.5" customHeight="1">
      <c r="A114" s="108">
        <v>3</v>
      </c>
      <c r="B114" s="108" t="str">
        <f ca="1">IF(ISBLANK(INDIRECT("記入用2!$e$100")),"",INDIRECT("記入用2!$e$100"))</f>
        <v/>
      </c>
      <c r="C114" s="108" t="str">
        <f ca="1">IF(ISBLANK(INDIRECT("記入用2!$f$100")),"",INDIRECT("記入用2!$f$100"))</f>
        <v/>
      </c>
      <c r="D114" s="110" t="str">
        <f ca="1">IF(ISBLANK(INDIRECT("記入用2!$G$100")),"",INDIRECT("記入用2!$G$100"))</f>
        <v/>
      </c>
      <c r="E114" s="111" t="str">
        <f ca="1">IF(ISBLANK(INDIRECT("記入用2!$h$100")),"",INDIRECT("記入用2!$h$100"))</f>
        <v/>
      </c>
      <c r="F114" s="110" t="str">
        <f ca="1">IF(ISBLANK(INDIRECT("記入用2!$I$100")),"",INDIRECT("記入用2!$I$100"))</f>
        <v/>
      </c>
      <c r="G114" s="110" t="str">
        <f ca="1">IF(ISBLANK(INDIRECT("記入用2!$J$100")),"",INDIRECT("記入用2!$J$100"))</f>
        <v/>
      </c>
      <c r="H114" s="110" t="str">
        <f ca="1">IF(ISBLANK(INDIRECT("記入用2!$K$100")),"",INDIRECT("記入用2!$K$100"))</f>
        <v/>
      </c>
      <c r="I114" s="110" t="str">
        <f ca="1">IF(ISBLANK(INDIRECT("記入用2!$L$100")),"",INDIRECT("記入用2!$L$100"))</f>
        <v/>
      </c>
      <c r="J114" s="110"/>
    </row>
    <row r="115" spans="1:10" s="89" customFormat="1" ht="27.75" customHeight="1">
      <c r="A115" s="91" t="s">
        <v>181</v>
      </c>
      <c r="E115" s="91" t="s">
        <v>164</v>
      </c>
      <c r="F115" s="92"/>
      <c r="G115" s="92"/>
      <c r="H115" s="92"/>
      <c r="I115" s="92"/>
      <c r="J115" s="92"/>
    </row>
    <row r="116" spans="1:10" s="90" customFormat="1" ht="64.5" customHeight="1">
      <c r="A116" s="108">
        <v>1</v>
      </c>
      <c r="B116" s="108" t="str">
        <f ca="1">IF(ISBLANK(INDIRECT("記入用2!$e$101")),"",INDIRECT("記入用2!$e$101"))</f>
        <v/>
      </c>
      <c r="C116" s="108" t="str">
        <f ca="1">IF(ISBLANK(INDIRECT("記入用2!$f$101")),"",INDIRECT("記入用2!$f$101"))</f>
        <v/>
      </c>
      <c r="D116" s="110" t="str">
        <f ca="1">IF(ISBLANK(INDIRECT("記入用2!$G$101")),"",INDIRECT("記入用2!$G$101"))</f>
        <v/>
      </c>
      <c r="E116" s="111" t="str">
        <f ca="1">IF(ISBLANK(INDIRECT("記入用2!$h$101")),"",INDIRECT("記入用2!$h$101"))</f>
        <v/>
      </c>
      <c r="F116" s="110" t="str">
        <f ca="1">IF(ISBLANK(INDIRECT("記入用2!$I$101")),"",INDIRECT("記入用2!$I$101"))</f>
        <v/>
      </c>
      <c r="G116" s="110" t="str">
        <f ca="1">IF(ISBLANK(INDIRECT("記入用2!$J$101")),"",INDIRECT("記入用2!$J$101"))</f>
        <v/>
      </c>
      <c r="H116" s="110" t="str">
        <f ca="1">IF(ISBLANK(INDIRECT("記入用2!$K$101")),"",INDIRECT("記入用2!$K$101"))</f>
        <v/>
      </c>
      <c r="I116" s="110" t="str">
        <f ca="1">IF(ISBLANK(INDIRECT("記入用2!$L$101")),"",INDIRECT("記入用2!$L$101"))</f>
        <v/>
      </c>
      <c r="J116" s="110"/>
    </row>
    <row r="117" spans="1:10" s="90" customFormat="1" ht="64.5" customHeight="1">
      <c r="A117" s="108">
        <v>2</v>
      </c>
      <c r="B117" s="108" t="str">
        <f ca="1">IF(ISBLANK(INDIRECT("記入用2!$e$102")),"",INDIRECT("記入用2!$e$102"))</f>
        <v/>
      </c>
      <c r="C117" s="108" t="str">
        <f ca="1">IF(ISBLANK(INDIRECT("記入用2!$f$102")),"",INDIRECT("記入用2!$f$102"))</f>
        <v/>
      </c>
      <c r="D117" s="110" t="str">
        <f ca="1">IF(ISBLANK(INDIRECT("記入用2!$G$102")),"",INDIRECT("記入用2!$G$102"))</f>
        <v/>
      </c>
      <c r="E117" s="111" t="str">
        <f ca="1">IF(ISBLANK(INDIRECT("記入用2!$h$102")),"",INDIRECT("記入用2!$h$102"))</f>
        <v/>
      </c>
      <c r="F117" s="110" t="str">
        <f ca="1">IF(ISBLANK(INDIRECT("記入用2!$I$102")),"",INDIRECT("記入用2!$I$102"))</f>
        <v/>
      </c>
      <c r="G117" s="110" t="str">
        <f ca="1">IF(ISBLANK(INDIRECT("記入用2!$J$102")),"",INDIRECT("記入用2!$J$102"))</f>
        <v/>
      </c>
      <c r="H117" s="110" t="str">
        <f ca="1">IF(ISBLANK(INDIRECT("記入用2!$K$102")),"",INDIRECT("記入用2!$K$102"))</f>
        <v/>
      </c>
      <c r="I117" s="110" t="str">
        <f ca="1">IF(ISBLANK(INDIRECT("記入用2!$L$102")),"",INDIRECT("記入用2!$L$102"))</f>
        <v/>
      </c>
      <c r="J117" s="110"/>
    </row>
    <row r="118" spans="1:10" s="90" customFormat="1" ht="64.5" customHeight="1">
      <c r="A118" s="108">
        <v>3</v>
      </c>
      <c r="B118" s="108" t="str">
        <f ca="1">IF(ISBLANK(INDIRECT("記入用2!$e$103")),"",INDIRECT("記入用2!$e$103"))</f>
        <v/>
      </c>
      <c r="C118" s="108" t="str">
        <f ca="1">IF(ISBLANK(INDIRECT("記入用2!$f$103")),"",INDIRECT("記入用2!$f$103"))</f>
        <v/>
      </c>
      <c r="D118" s="110" t="str">
        <f ca="1">IF(ISBLANK(INDIRECT("記入用2!$G$103")),"",INDIRECT("記入用2!$G$103"))</f>
        <v/>
      </c>
      <c r="E118" s="111" t="str">
        <f ca="1">IF(ISBLANK(INDIRECT("記入用2!$h$103")),"",INDIRECT("記入用2!$h$103"))</f>
        <v/>
      </c>
      <c r="F118" s="110" t="str">
        <f ca="1">IF(ISBLANK(INDIRECT("記入用2!$I$103")),"",INDIRECT("記入用2!$I$103"))</f>
        <v/>
      </c>
      <c r="G118" s="110" t="str">
        <f ca="1">IF(ISBLANK(INDIRECT("記入用2!$J$103")),"",INDIRECT("記入用2!$J$103"))</f>
        <v/>
      </c>
      <c r="H118" s="110" t="str">
        <f ca="1">IF(ISBLANK(INDIRECT("記入用2!$K$103")),"",INDIRECT("記入用2!$K$103"))</f>
        <v/>
      </c>
      <c r="I118" s="110" t="str">
        <f ca="1">IF(ISBLANK(INDIRECT("記入用2!$L$103")),"",INDIRECT("記入用2!$L$103"))</f>
        <v/>
      </c>
      <c r="J118" s="110"/>
    </row>
    <row r="119" spans="1:10" s="89" customFormat="1" ht="27.75" customHeight="1">
      <c r="A119" s="91" t="s">
        <v>181</v>
      </c>
      <c r="E119" s="91" t="s">
        <v>165</v>
      </c>
      <c r="F119" s="92"/>
      <c r="G119" s="92"/>
      <c r="H119" s="92"/>
      <c r="I119" s="92"/>
      <c r="J119" s="92"/>
    </row>
    <row r="120" spans="1:10" s="90" customFormat="1" ht="64.5" customHeight="1">
      <c r="A120" s="108">
        <v>1</v>
      </c>
      <c r="B120" s="108" t="str">
        <f ca="1">IF(ISBLANK(INDIRECT("記入用2!$e$104")),"",INDIRECT("記入用2!$e$104"))</f>
        <v/>
      </c>
      <c r="C120" s="108" t="str">
        <f ca="1">IF(ISBLANK(INDIRECT("記入用2!$f$104")),"",INDIRECT("記入用2!$f$104"))</f>
        <v/>
      </c>
      <c r="D120" s="110" t="str">
        <f ca="1">IF(ISBLANK(INDIRECT("記入用2!$G$104")),"",INDIRECT("記入用2!$G$104"))</f>
        <v/>
      </c>
      <c r="E120" s="111" t="str">
        <f ca="1">IF(ISBLANK(INDIRECT("記入用2!$h$104")),"",INDIRECT("記入用2!$h$104"))</f>
        <v/>
      </c>
      <c r="F120" s="110" t="str">
        <f ca="1">IF(ISBLANK(INDIRECT("記入用2!$I$104")),"",INDIRECT("記入用2!$I$104"))</f>
        <v/>
      </c>
      <c r="G120" s="110" t="str">
        <f ca="1">IF(ISBLANK(INDIRECT("記入用2!$J$104")),"",INDIRECT("記入用2!$J$104"))</f>
        <v/>
      </c>
      <c r="H120" s="110" t="str">
        <f ca="1">IF(ISBLANK(INDIRECT("記入用2!$K$104")),"",INDIRECT("記入用2!$K$104"))</f>
        <v/>
      </c>
      <c r="I120" s="110" t="str">
        <f ca="1">IF(ISBLANK(INDIRECT("記入用2!$L$104")),"",INDIRECT("記入用2!$L$104"))</f>
        <v/>
      </c>
      <c r="J120" s="110"/>
    </row>
    <row r="121" spans="1:10" s="90" customFormat="1" ht="64.5" customHeight="1">
      <c r="A121" s="108">
        <v>2</v>
      </c>
      <c r="B121" s="108" t="str">
        <f ca="1">IF(ISBLANK(INDIRECT("記入用2!$e$105")),"",INDIRECT("記入用2!$e$105"))</f>
        <v/>
      </c>
      <c r="C121" s="108" t="str">
        <f ca="1">IF(ISBLANK(INDIRECT("記入用2!$f$105")),"",INDIRECT("記入用2!$f$105"))</f>
        <v/>
      </c>
      <c r="D121" s="110" t="str">
        <f ca="1">IF(ISBLANK(INDIRECT("記入用2!$G$105")),"",INDIRECT("記入用2!$G$105"))</f>
        <v/>
      </c>
      <c r="E121" s="111" t="str">
        <f ca="1">IF(ISBLANK(INDIRECT("記入用2!$h$105")),"",INDIRECT("記入用2!$h$105"))</f>
        <v/>
      </c>
      <c r="F121" s="110" t="str">
        <f ca="1">IF(ISBLANK(INDIRECT("記入用2!$I$105")),"",INDIRECT("記入用2!$I$105"))</f>
        <v/>
      </c>
      <c r="G121" s="110" t="str">
        <f ca="1">IF(ISBLANK(INDIRECT("記入用2!$J$105")),"",INDIRECT("記入用2!$J$105"))</f>
        <v/>
      </c>
      <c r="H121" s="110" t="str">
        <f ca="1">IF(ISBLANK(INDIRECT("記入用2!$K$105")),"",INDIRECT("記入用2!$K$105"))</f>
        <v/>
      </c>
      <c r="I121" s="110" t="str">
        <f ca="1">IF(ISBLANK(INDIRECT("記入用2!$L$105")),"",INDIRECT("記入用2!$L$105"))</f>
        <v/>
      </c>
      <c r="J121" s="110"/>
    </row>
    <row r="122" spans="1:10" s="90" customFormat="1" ht="64.5" customHeight="1">
      <c r="A122" s="108">
        <v>3</v>
      </c>
      <c r="B122" s="108" t="str">
        <f ca="1">IF(ISBLANK(INDIRECT("記入用2!$e$106")),"",INDIRECT("記入用2!$e$106"))</f>
        <v/>
      </c>
      <c r="C122" s="108" t="str">
        <f ca="1">IF(ISBLANK(INDIRECT("記入用2!$f$106")),"",INDIRECT("記入用2!$f$106"))</f>
        <v/>
      </c>
      <c r="D122" s="110" t="str">
        <f ca="1">IF(ISBLANK(INDIRECT("記入用2!$G$106")),"",INDIRECT("記入用2!$G$106"))</f>
        <v/>
      </c>
      <c r="E122" s="111" t="str">
        <f ca="1">IF(ISBLANK(INDIRECT("記入用2!$h$106")),"",INDIRECT("記入用2!$h$106"))</f>
        <v/>
      </c>
      <c r="F122" s="110" t="str">
        <f ca="1">IF(ISBLANK(INDIRECT("記入用2!$I$106")),"",INDIRECT("記入用2!$I$106"))</f>
        <v/>
      </c>
      <c r="G122" s="110" t="str">
        <f ca="1">IF(ISBLANK(INDIRECT("記入用2!$J$106")),"",INDIRECT("記入用2!$J$106"))</f>
        <v/>
      </c>
      <c r="H122" s="110" t="str">
        <f ca="1">IF(ISBLANK(INDIRECT("記入用2!$K$106")),"",INDIRECT("記入用2!$K$106"))</f>
        <v/>
      </c>
      <c r="I122" s="110" t="str">
        <f ca="1">IF(ISBLANK(INDIRECT("記入用2!$L$106")),"",INDIRECT("記入用2!$L$106"))</f>
        <v/>
      </c>
      <c r="J122" s="110"/>
    </row>
    <row r="123" spans="1:10" s="89" customFormat="1" ht="27.75" customHeight="1">
      <c r="A123" s="91" t="s">
        <v>181</v>
      </c>
      <c r="E123" s="91" t="s">
        <v>166</v>
      </c>
      <c r="F123" s="92"/>
      <c r="G123" s="92"/>
      <c r="H123" s="92"/>
      <c r="I123" s="92"/>
      <c r="J123" s="92"/>
    </row>
    <row r="124" spans="1:10" s="90" customFormat="1" ht="64.5" customHeight="1">
      <c r="A124" s="108">
        <v>1</v>
      </c>
      <c r="B124" s="108" t="str">
        <f ca="1">IF(ISBLANK(INDIRECT("記入用2!$e$107")),"",INDIRECT("記入用2!$e$107"))</f>
        <v/>
      </c>
      <c r="C124" s="108" t="str">
        <f ca="1">IF(ISBLANK(INDIRECT("記入用2!$f$107")),"",INDIRECT("記入用2!$f$107"))</f>
        <v/>
      </c>
      <c r="D124" s="110" t="str">
        <f ca="1">IF(ISBLANK(INDIRECT("記入用2!$G$107")),"",INDIRECT("記入用2!$G$107"))</f>
        <v/>
      </c>
      <c r="E124" s="111" t="str">
        <f ca="1">IF(ISBLANK(INDIRECT("記入用2!$h$107")),"",INDIRECT("記入用2!$h$107"))</f>
        <v/>
      </c>
      <c r="F124" s="110" t="str">
        <f ca="1">IF(ISBLANK(INDIRECT("記入用2!$I$107")),"",INDIRECT("記入用2!$I$107"))</f>
        <v/>
      </c>
      <c r="G124" s="110" t="str">
        <f ca="1">IF(ISBLANK(INDIRECT("記入用2!$J$107")),"",INDIRECT("記入用2!$J$107"))</f>
        <v/>
      </c>
      <c r="H124" s="110" t="str">
        <f ca="1">IF(ISBLANK(INDIRECT("記入用2!$K$107")),"",INDIRECT("記入用2!$K$107"))</f>
        <v/>
      </c>
      <c r="I124" s="110" t="str">
        <f ca="1">IF(ISBLANK(INDIRECT("記入用2!$L$107")),"",INDIRECT("記入用2!$L$107"))</f>
        <v/>
      </c>
      <c r="J124" s="110"/>
    </row>
    <row r="125" spans="1:10" s="90" customFormat="1" ht="64.5" customHeight="1">
      <c r="A125" s="108">
        <v>2</v>
      </c>
      <c r="B125" s="108" t="str">
        <f ca="1">IF(ISBLANK(INDIRECT("記入用2!$e$108")),"",INDIRECT("記入用2!$e$108"))</f>
        <v/>
      </c>
      <c r="C125" s="108" t="str">
        <f ca="1">IF(ISBLANK(INDIRECT("記入用2!$f$108")),"",INDIRECT("記入用2!$f$108"))</f>
        <v/>
      </c>
      <c r="D125" s="110" t="str">
        <f ca="1">IF(ISBLANK(INDIRECT("記入用2!$G$108")),"",INDIRECT("記入用2!$G$108"))</f>
        <v/>
      </c>
      <c r="E125" s="111" t="str">
        <f ca="1">IF(ISBLANK(INDIRECT("記入用2!$h$108")),"",INDIRECT("記入用2!$h$108"))</f>
        <v/>
      </c>
      <c r="F125" s="110" t="str">
        <f ca="1">IF(ISBLANK(INDIRECT("記入用2!$I$108")),"",INDIRECT("記入用2!$I$108"))</f>
        <v/>
      </c>
      <c r="G125" s="110" t="str">
        <f ca="1">IF(ISBLANK(INDIRECT("記入用2!$J$108")),"",INDIRECT("記入用2!$J$108"))</f>
        <v/>
      </c>
      <c r="H125" s="110" t="str">
        <f ca="1">IF(ISBLANK(INDIRECT("記入用2!$K$108")),"",INDIRECT("記入用2!$K$108"))</f>
        <v/>
      </c>
      <c r="I125" s="110" t="str">
        <f ca="1">IF(ISBLANK(INDIRECT("記入用2!$L$108")),"",INDIRECT("記入用2!$L$108"))</f>
        <v/>
      </c>
      <c r="J125" s="110"/>
    </row>
    <row r="126" spans="1:10" s="90" customFormat="1" ht="64.5" customHeight="1">
      <c r="A126" s="108">
        <v>3</v>
      </c>
      <c r="B126" s="108" t="str">
        <f ca="1">IF(ISBLANK(INDIRECT("記入用2!$e$109")),"",INDIRECT("記入用2!$e$109"))</f>
        <v/>
      </c>
      <c r="C126" s="108" t="str">
        <f ca="1">IF(ISBLANK(INDIRECT("記入用2!$f$109")),"",INDIRECT("記入用2!$f$109"))</f>
        <v/>
      </c>
      <c r="D126" s="110" t="str">
        <f ca="1">IF(ISBLANK(INDIRECT("記入用2!$G$109")),"",INDIRECT("記入用2!$G$109"))</f>
        <v/>
      </c>
      <c r="E126" s="111" t="str">
        <f ca="1">IF(ISBLANK(INDIRECT("記入用2!$h$109")),"",INDIRECT("記入用2!$h$109"))</f>
        <v/>
      </c>
      <c r="F126" s="110" t="str">
        <f ca="1">IF(ISBLANK(INDIRECT("記入用2!$I$109")),"",INDIRECT("記入用2!$I$109"))</f>
        <v/>
      </c>
      <c r="G126" s="110" t="str">
        <f ca="1">IF(ISBLANK(INDIRECT("記入用2!$J$109")),"",INDIRECT("記入用2!$J$109"))</f>
        <v/>
      </c>
      <c r="H126" s="110" t="str">
        <f ca="1">IF(ISBLANK(INDIRECT("記入用2!$K$109")),"",INDIRECT("記入用2!$K$109"))</f>
        <v/>
      </c>
      <c r="I126" s="110" t="str">
        <f ca="1">IF(ISBLANK(INDIRECT("記入用2!$L$109")),"",INDIRECT("記入用2!$L$109"))</f>
        <v/>
      </c>
      <c r="J126" s="110"/>
    </row>
    <row r="127" spans="1:10" s="89" customFormat="1" ht="27.75" customHeight="1">
      <c r="A127" s="91" t="s">
        <v>181</v>
      </c>
      <c r="E127" s="91" t="s">
        <v>167</v>
      </c>
      <c r="F127" s="92"/>
      <c r="G127" s="92"/>
      <c r="H127" s="92"/>
      <c r="I127" s="92"/>
      <c r="J127" s="92"/>
    </row>
    <row r="128" spans="1:10" s="90" customFormat="1" ht="64.5" customHeight="1">
      <c r="A128" s="108">
        <v>1</v>
      </c>
      <c r="B128" s="108" t="str">
        <f ca="1">IF(ISBLANK(INDIRECT("記入用2!$e$110")),"",INDIRECT("記入用2!$e$110"))</f>
        <v/>
      </c>
      <c r="C128" s="108" t="str">
        <f ca="1">IF(ISBLANK(INDIRECT("記入用2!$f$110")),"",INDIRECT("記入用2!$f$110"))</f>
        <v/>
      </c>
      <c r="D128" s="110" t="str">
        <f ca="1">IF(ISBLANK(INDIRECT("記入用2!$G$110")),"",INDIRECT("記入用2!$G$110"))</f>
        <v/>
      </c>
      <c r="E128" s="111" t="str">
        <f ca="1">IF(ISBLANK(INDIRECT("記入用2!$h$110")),"",INDIRECT("記入用2!$h$110"))</f>
        <v/>
      </c>
      <c r="F128" s="110" t="str">
        <f ca="1">IF(ISBLANK(INDIRECT("記入用2!$I$110")),"",INDIRECT("記入用2!$I$110"))</f>
        <v/>
      </c>
      <c r="G128" s="110" t="str">
        <f ca="1">IF(ISBLANK(INDIRECT("記入用2!$J$110")),"",INDIRECT("記入用2!$J$110"))</f>
        <v/>
      </c>
      <c r="H128" s="110" t="str">
        <f ca="1">IF(ISBLANK(INDIRECT("記入用2!$K$110")),"",INDIRECT("記入用2!$K$110"))</f>
        <v/>
      </c>
      <c r="I128" s="110" t="str">
        <f ca="1">IF(ISBLANK(INDIRECT("記入用2!$L$110")),"",INDIRECT("記入用2!$L$110"))</f>
        <v/>
      </c>
      <c r="J128" s="110"/>
    </row>
    <row r="129" spans="1:10" s="90" customFormat="1" ht="64.5" customHeight="1">
      <c r="A129" s="108">
        <v>2</v>
      </c>
      <c r="B129" s="108" t="str">
        <f ca="1">IF(ISBLANK(INDIRECT("記入用2!$e$111")),"",INDIRECT("記入用2!$e$111"))</f>
        <v/>
      </c>
      <c r="C129" s="108" t="str">
        <f ca="1">IF(ISBLANK(INDIRECT("記入用2!$f$111")),"",INDIRECT("記入用2!$f$111"))</f>
        <v/>
      </c>
      <c r="D129" s="110" t="str">
        <f ca="1">IF(ISBLANK(INDIRECT("記入用2!$G$111")),"",INDIRECT("記入用2!$G$111"))</f>
        <v/>
      </c>
      <c r="E129" s="111" t="str">
        <f ca="1">IF(ISBLANK(INDIRECT("記入用2!$h$111")),"",INDIRECT("記入用2!$h$111"))</f>
        <v/>
      </c>
      <c r="F129" s="110" t="str">
        <f ca="1">IF(ISBLANK(INDIRECT("記入用2!$I$111")),"",INDIRECT("記入用2!$I$111"))</f>
        <v/>
      </c>
      <c r="G129" s="110" t="str">
        <f ca="1">IF(ISBLANK(INDIRECT("記入用2!$J$111")),"",INDIRECT("記入用2!$J$111"))</f>
        <v/>
      </c>
      <c r="H129" s="110" t="str">
        <f ca="1">IF(ISBLANK(INDIRECT("記入用2!$K$111")),"",INDIRECT("記入用2!$K$111"))</f>
        <v/>
      </c>
      <c r="I129" s="110" t="str">
        <f ca="1">IF(ISBLANK(INDIRECT("記入用2!$L$111")),"",INDIRECT("記入用2!$L$111"))</f>
        <v/>
      </c>
      <c r="J129" s="110"/>
    </row>
    <row r="130" spans="1:10" s="90" customFormat="1" ht="64.5" customHeight="1">
      <c r="A130" s="108">
        <v>3</v>
      </c>
      <c r="B130" s="108" t="str">
        <f ca="1">IF(ISBLANK(INDIRECT("記入用2!$e$112")),"",INDIRECT("記入用2!$e$112"))</f>
        <v/>
      </c>
      <c r="C130" s="108" t="str">
        <f ca="1">IF(ISBLANK(INDIRECT("記入用2!$f$112")),"",INDIRECT("記入用2!$f$112"))</f>
        <v/>
      </c>
      <c r="D130" s="110" t="str">
        <f ca="1">IF(ISBLANK(INDIRECT("記入用2!$G$112")),"",INDIRECT("記入用2!$G$112"))</f>
        <v/>
      </c>
      <c r="E130" s="111" t="str">
        <f ca="1">IF(ISBLANK(INDIRECT("記入用2!$h$112")),"",INDIRECT("記入用2!$h$112"))</f>
        <v/>
      </c>
      <c r="F130" s="110" t="str">
        <f ca="1">IF(ISBLANK(INDIRECT("記入用2!$I$112")),"",INDIRECT("記入用2!$I$112"))</f>
        <v/>
      </c>
      <c r="G130" s="110" t="str">
        <f ca="1">IF(ISBLANK(INDIRECT("記入用2!$J$112")),"",INDIRECT("記入用2!$J$112"))</f>
        <v/>
      </c>
      <c r="H130" s="110" t="str">
        <f ca="1">IF(ISBLANK(INDIRECT("記入用2!$K$112")),"",INDIRECT("記入用2!$K$112"))</f>
        <v/>
      </c>
      <c r="I130" s="110" t="str">
        <f ca="1">IF(ISBLANK(INDIRECT("記入用2!$L$112")),"",INDIRECT("記入用2!$L$112"))</f>
        <v/>
      </c>
      <c r="J130" s="110"/>
    </row>
    <row r="131" spans="1:10" s="81" customFormat="1" ht="27.75" customHeight="1">
      <c r="A131" s="91" t="s">
        <v>181</v>
      </c>
      <c r="B131" s="89"/>
      <c r="C131" s="89"/>
      <c r="E131" s="91" t="s">
        <v>168</v>
      </c>
      <c r="F131" s="92"/>
      <c r="G131" s="92"/>
      <c r="H131" s="92"/>
      <c r="I131" s="92"/>
      <c r="J131" s="92"/>
    </row>
    <row r="132" spans="1:10" s="90" customFormat="1" ht="64.5" customHeight="1">
      <c r="A132" s="108">
        <v>1</v>
      </c>
      <c r="B132" s="108" t="str">
        <f ca="1">IF(ISBLANK(INDIRECT("記入用2!$e$113")),"",INDIRECT("記入用2!$e$113"))</f>
        <v/>
      </c>
      <c r="C132" s="108" t="str">
        <f ca="1">IF(ISBLANK(INDIRECT("記入用2!$f$113")),"",INDIRECT("記入用2!$f$113"))</f>
        <v/>
      </c>
      <c r="D132" s="110" t="str">
        <f ca="1">IF(ISBLANK(INDIRECT("記入用2!$G$113")),"",INDIRECT("記入用2!$G$113"))</f>
        <v/>
      </c>
      <c r="E132" s="111" t="str">
        <f ca="1">IF(ISBLANK(INDIRECT("記入用2!$h$113")),"",INDIRECT("記入用2!$h$113"))</f>
        <v/>
      </c>
      <c r="F132" s="110" t="str">
        <f ca="1">IF(ISBLANK(INDIRECT("記入用2!$I$113")),"",INDIRECT("記入用2!$I$113"))</f>
        <v/>
      </c>
      <c r="G132" s="110" t="str">
        <f ca="1">IF(ISBLANK(INDIRECT("記入用2!$J$113")),"",INDIRECT("記入用2!$J$113"))</f>
        <v/>
      </c>
      <c r="H132" s="110" t="str">
        <f ca="1">IF(ISBLANK(INDIRECT("記入用2!$K$113")),"",INDIRECT("記入用2!$K$113"))</f>
        <v/>
      </c>
      <c r="I132" s="110" t="str">
        <f ca="1">IF(ISBLANK(INDIRECT("記入用2!$L$113")),"",INDIRECT("記入用2!$L$113"))</f>
        <v/>
      </c>
      <c r="J132" s="110"/>
    </row>
    <row r="133" spans="1:10" s="90" customFormat="1" ht="64.5" customHeight="1">
      <c r="A133" s="108">
        <v>2</v>
      </c>
      <c r="B133" s="108" t="str">
        <f ca="1">IF(ISBLANK(INDIRECT("記入用2!$e$114")),"",INDIRECT("記入用2!$e$114"))</f>
        <v/>
      </c>
      <c r="C133" s="108" t="str">
        <f ca="1">IF(ISBLANK(INDIRECT("記入用2!$f$114")),"",INDIRECT("記入用2!$f$114"))</f>
        <v/>
      </c>
      <c r="D133" s="110" t="str">
        <f ca="1">IF(ISBLANK(INDIRECT("記入用2!$G$114")),"",INDIRECT("記入用2!$G$114"))</f>
        <v/>
      </c>
      <c r="E133" s="111" t="str">
        <f ca="1">IF(ISBLANK(INDIRECT("記入用2!$h$114")),"",INDIRECT("記入用2!$h$114"))</f>
        <v/>
      </c>
      <c r="F133" s="110" t="str">
        <f ca="1">IF(ISBLANK(INDIRECT("記入用2!$I$114")),"",INDIRECT("記入用2!$I$114"))</f>
        <v/>
      </c>
      <c r="G133" s="110" t="str">
        <f ca="1">IF(ISBLANK(INDIRECT("記入用2!$J$114")),"",INDIRECT("記入用2!$J$114"))</f>
        <v/>
      </c>
      <c r="H133" s="110" t="str">
        <f ca="1">IF(ISBLANK(INDIRECT("記入用2!$K$114")),"",INDIRECT("記入用2!$K$114"))</f>
        <v/>
      </c>
      <c r="I133" s="110" t="str">
        <f ca="1">IF(ISBLANK(INDIRECT("記入用2!$L$114")),"",INDIRECT("記入用2!$L$114"))</f>
        <v/>
      </c>
      <c r="J133" s="110"/>
    </row>
    <row r="134" spans="1:10" s="90" customFormat="1" ht="64.5" customHeight="1">
      <c r="A134" s="108">
        <v>3</v>
      </c>
      <c r="B134" s="108" t="str">
        <f ca="1">IF(ISBLANK(INDIRECT("記入用2!$e$115")),"",INDIRECT("記入用2!$e$115"))</f>
        <v/>
      </c>
      <c r="C134" s="108" t="str">
        <f ca="1">IF(ISBLANK(INDIRECT("記入用2!$f$115")),"",INDIRECT("記入用2!$f$115"))</f>
        <v/>
      </c>
      <c r="D134" s="110" t="str">
        <f ca="1">IF(ISBLANK(INDIRECT("記入用2!$G$115")),"",INDIRECT("記入用2!$G$115"))</f>
        <v/>
      </c>
      <c r="E134" s="111" t="str">
        <f ca="1">IF(ISBLANK(INDIRECT("記入用2!$h$115")),"",INDIRECT("記入用2!$h$115"))</f>
        <v/>
      </c>
      <c r="F134" s="110" t="str">
        <f ca="1">IF(ISBLANK(INDIRECT("記入用2!$I$115")),"",INDIRECT("記入用2!$I$115"))</f>
        <v/>
      </c>
      <c r="G134" s="110" t="str">
        <f ca="1">IF(ISBLANK(INDIRECT("記入用2!$J$115")),"",INDIRECT("記入用2!$J$115"))</f>
        <v/>
      </c>
      <c r="H134" s="110" t="str">
        <f ca="1">IF(ISBLANK(INDIRECT("記入用2!$K$115")),"",INDIRECT("記入用2!$K$115"))</f>
        <v/>
      </c>
      <c r="I134" s="110" t="str">
        <f ca="1">IF(ISBLANK(INDIRECT("記入用2!$L$115")),"",INDIRECT("記入用2!$L$115"))</f>
        <v/>
      </c>
      <c r="J134" s="110"/>
    </row>
    <row r="135" spans="1:10" s="81" customFormat="1" ht="27.75" customHeight="1">
      <c r="A135" s="91" t="s">
        <v>181</v>
      </c>
      <c r="B135" s="89"/>
      <c r="C135" s="89"/>
      <c r="E135" s="91" t="s">
        <v>169</v>
      </c>
      <c r="F135" s="92"/>
      <c r="G135" s="92"/>
      <c r="H135" s="92"/>
      <c r="I135" s="92"/>
      <c r="J135" s="92"/>
    </row>
    <row r="136" spans="1:10" s="90" customFormat="1" ht="64.5" customHeight="1">
      <c r="A136" s="108">
        <v>1</v>
      </c>
      <c r="B136" s="108" t="str">
        <f ca="1">IF(ISBLANK(INDIRECT("記入用2!$e$116")),"",INDIRECT("記入用2!$e$116"))</f>
        <v/>
      </c>
      <c r="C136" s="108" t="str">
        <f ca="1">IF(ISBLANK(INDIRECT("記入用2!$f$116")),"",INDIRECT("記入用2!$f$116"))</f>
        <v/>
      </c>
      <c r="D136" s="110" t="str">
        <f ca="1">IF(ISBLANK(INDIRECT("記入用2!$G$116")),"",INDIRECT("記入用2!$G$116"))</f>
        <v/>
      </c>
      <c r="E136" s="111" t="str">
        <f ca="1">IF(ISBLANK(INDIRECT("記入用2!$h$116")),"",INDIRECT("記入用2!$h$116"))</f>
        <v/>
      </c>
      <c r="F136" s="110" t="str">
        <f ca="1">IF(ISBLANK(INDIRECT("記入用2!$I$116")),"",INDIRECT("記入用2!$I$116"))</f>
        <v/>
      </c>
      <c r="G136" s="110" t="str">
        <f ca="1">IF(ISBLANK(INDIRECT("記入用2!$J$116")),"",INDIRECT("記入用2!$J$116"))</f>
        <v/>
      </c>
      <c r="H136" s="110" t="str">
        <f ca="1">IF(ISBLANK(INDIRECT("記入用2!$K$116")),"",INDIRECT("記入用2!$K$116"))</f>
        <v/>
      </c>
      <c r="I136" s="110" t="str">
        <f ca="1">IF(ISBLANK(INDIRECT("記入用2!$L$116")),"",INDIRECT("記入用2!$L$116"))</f>
        <v/>
      </c>
      <c r="J136" s="110"/>
    </row>
    <row r="137" spans="1:10" s="90" customFormat="1" ht="64.5" customHeight="1">
      <c r="A137" s="108">
        <v>2</v>
      </c>
      <c r="B137" s="108" t="str">
        <f ca="1">IF(ISBLANK(INDIRECT("記入用2!$e$117")),"",INDIRECT("記入用2!$e$117"))</f>
        <v/>
      </c>
      <c r="C137" s="108" t="str">
        <f ca="1">IF(ISBLANK(INDIRECT("記入用2!$f$117")),"",INDIRECT("記入用2!$f$117"))</f>
        <v/>
      </c>
      <c r="D137" s="110" t="str">
        <f ca="1">IF(ISBLANK(INDIRECT("記入用2!$G$117")),"",INDIRECT("記入用2!$G$117"))</f>
        <v/>
      </c>
      <c r="E137" s="111" t="str">
        <f ca="1">IF(ISBLANK(INDIRECT("記入用2!$h$117")),"",INDIRECT("記入用2!$h$117"))</f>
        <v/>
      </c>
      <c r="F137" s="110" t="str">
        <f ca="1">IF(ISBLANK(INDIRECT("記入用2!$I$117")),"",INDIRECT("記入用2!$I$117"))</f>
        <v/>
      </c>
      <c r="G137" s="110" t="str">
        <f ca="1">IF(ISBLANK(INDIRECT("記入用2!$J$117")),"",INDIRECT("記入用2!$J$117"))</f>
        <v/>
      </c>
      <c r="H137" s="110" t="str">
        <f ca="1">IF(ISBLANK(INDIRECT("記入用2!$K$117")),"",INDIRECT("記入用2!$K$117"))</f>
        <v/>
      </c>
      <c r="I137" s="110" t="str">
        <f ca="1">IF(ISBLANK(INDIRECT("記入用2!$L$117")),"",INDIRECT("記入用2!$L$117"))</f>
        <v/>
      </c>
      <c r="J137" s="110"/>
    </row>
    <row r="138" spans="1:10" s="90" customFormat="1" ht="64.5" customHeight="1">
      <c r="A138" s="108">
        <v>3</v>
      </c>
      <c r="B138" s="108" t="str">
        <f ca="1">IF(ISBLANK(INDIRECT("記入用2!$e$118")),"",INDIRECT("記入用2!$e$118"))</f>
        <v/>
      </c>
      <c r="C138" s="108" t="str">
        <f ca="1">IF(ISBLANK(INDIRECT("記入用2!$f$118")),"",INDIRECT("記入用2!$f$118"))</f>
        <v/>
      </c>
      <c r="D138" s="110" t="str">
        <f ca="1">IF(ISBLANK(INDIRECT("記入用2!$G$118")),"",INDIRECT("記入用2!$G$118"))</f>
        <v/>
      </c>
      <c r="E138" s="111" t="str">
        <f ca="1">IF(ISBLANK(INDIRECT("記入用2!$h$118")),"",INDIRECT("記入用2!$h$118"))</f>
        <v/>
      </c>
      <c r="F138" s="110" t="str">
        <f ca="1">IF(ISBLANK(INDIRECT("記入用2!$I$118")),"",INDIRECT("記入用2!$I$118"))</f>
        <v/>
      </c>
      <c r="G138" s="110" t="str">
        <f ca="1">IF(ISBLANK(INDIRECT("記入用2!$J$118")),"",INDIRECT("記入用2!$J$118"))</f>
        <v/>
      </c>
      <c r="H138" s="110" t="str">
        <f ca="1">IF(ISBLANK(INDIRECT("記入用2!$K$118")),"",INDIRECT("記入用2!$K$118"))</f>
        <v/>
      </c>
      <c r="I138" s="110" t="str">
        <f ca="1">IF(ISBLANK(INDIRECT("記入用2!$L$118")),"",INDIRECT("記入用2!$L$118"))</f>
        <v/>
      </c>
      <c r="J138" s="110"/>
    </row>
    <row r="139" spans="1:10" s="81" customFormat="1" ht="27.75" customHeight="1">
      <c r="A139" s="91" t="s">
        <v>181</v>
      </c>
      <c r="B139" s="89"/>
      <c r="C139" s="89"/>
      <c r="E139" s="91" t="s">
        <v>170</v>
      </c>
      <c r="F139" s="92"/>
      <c r="G139" s="92"/>
      <c r="H139" s="92"/>
      <c r="I139" s="92"/>
      <c r="J139" s="92"/>
    </row>
    <row r="140" spans="1:10" s="90" customFormat="1" ht="64.5" customHeight="1">
      <c r="A140" s="108">
        <v>1</v>
      </c>
      <c r="B140" s="108" t="str">
        <f ca="1">IF(ISBLANK(INDIRECT("記入用2!$e$119")),"",INDIRECT("記入用2!$e$119"))</f>
        <v/>
      </c>
      <c r="C140" s="108" t="str">
        <f ca="1">IF(ISBLANK(INDIRECT("記入用2!$f$119")),"",INDIRECT("記入用2!$f$119"))</f>
        <v/>
      </c>
      <c r="D140" s="110" t="str">
        <f ca="1">IF(ISBLANK(INDIRECT("記入用2!$G$119")),"",INDIRECT("記入用2!$G$119"))</f>
        <v/>
      </c>
      <c r="E140" s="111" t="str">
        <f ca="1">IF(ISBLANK(INDIRECT("記入用2!$h$119")),"",INDIRECT("記入用2!$h$119"))</f>
        <v/>
      </c>
      <c r="F140" s="110" t="str">
        <f ca="1">IF(ISBLANK(INDIRECT("記入用2!$I$119")),"",INDIRECT("記入用2!$I$119"))</f>
        <v/>
      </c>
      <c r="G140" s="110" t="str">
        <f ca="1">IF(ISBLANK(INDIRECT("記入用2!$J$119")),"",INDIRECT("記入用2!$J$119"))</f>
        <v/>
      </c>
      <c r="H140" s="110" t="str">
        <f ca="1">IF(ISBLANK(INDIRECT("記入用2!$K$119")),"",INDIRECT("記入用2!$K$119"))</f>
        <v/>
      </c>
      <c r="I140" s="110" t="str">
        <f ca="1">IF(ISBLANK(INDIRECT("記入用2!$L$119")),"",INDIRECT("記入用2!$L$119"))</f>
        <v/>
      </c>
      <c r="J140" s="110"/>
    </row>
    <row r="141" spans="1:10" s="90" customFormat="1" ht="64.5" customHeight="1">
      <c r="A141" s="108">
        <v>2</v>
      </c>
      <c r="B141" s="108" t="str">
        <f ca="1">IF(ISBLANK(INDIRECT("記入用2!$e$120")),"",INDIRECT("記入用2!$e$120"))</f>
        <v/>
      </c>
      <c r="C141" s="108" t="str">
        <f ca="1">IF(ISBLANK(INDIRECT("記入用2!$f$120")),"",INDIRECT("記入用2!$f$120"))</f>
        <v/>
      </c>
      <c r="D141" s="110" t="str">
        <f ca="1">IF(ISBLANK(INDIRECT("記入用2!$G$120")),"",INDIRECT("記入用2!$G$120"))</f>
        <v/>
      </c>
      <c r="E141" s="111" t="str">
        <f ca="1">IF(ISBLANK(INDIRECT("記入用2!$h$120")),"",INDIRECT("記入用2!$h$120"))</f>
        <v/>
      </c>
      <c r="F141" s="110" t="str">
        <f ca="1">IF(ISBLANK(INDIRECT("記入用2!$I$120")),"",INDIRECT("記入用2!$I$120"))</f>
        <v/>
      </c>
      <c r="G141" s="110" t="str">
        <f ca="1">IF(ISBLANK(INDIRECT("記入用2!$J$120")),"",INDIRECT("記入用2!$J$120"))</f>
        <v/>
      </c>
      <c r="H141" s="110" t="str">
        <f ca="1">IF(ISBLANK(INDIRECT("記入用2!$K$120")),"",INDIRECT("記入用2!$K$120"))</f>
        <v/>
      </c>
      <c r="I141" s="110" t="str">
        <f ca="1">IF(ISBLANK(INDIRECT("記入用2!$L$120")),"",INDIRECT("記入用2!$L$120"))</f>
        <v/>
      </c>
      <c r="J141" s="110"/>
    </row>
    <row r="142" spans="1:10" s="90" customFormat="1" ht="64.5" customHeight="1">
      <c r="A142" s="108">
        <v>3</v>
      </c>
      <c r="B142" s="108" t="str">
        <f ca="1">IF(ISBLANK(INDIRECT("記入用2!$e$121")),"",INDIRECT("記入用2!$e$121"))</f>
        <v/>
      </c>
      <c r="C142" s="108" t="str">
        <f ca="1">IF(ISBLANK(INDIRECT("記入用2!$f$121")),"",INDIRECT("記入用2!$f$121"))</f>
        <v/>
      </c>
      <c r="D142" s="110" t="str">
        <f ca="1">IF(ISBLANK(INDIRECT("記入用2!$G$121")),"",INDIRECT("記入用2!$G$121"))</f>
        <v/>
      </c>
      <c r="E142" s="111" t="str">
        <f ca="1">IF(ISBLANK(INDIRECT("記入用2!$h$121")),"",INDIRECT("記入用2!$h$121"))</f>
        <v/>
      </c>
      <c r="F142" s="110" t="str">
        <f ca="1">IF(ISBLANK(INDIRECT("記入用2!$I$121")),"",INDIRECT("記入用2!$I$121"))</f>
        <v/>
      </c>
      <c r="G142" s="110" t="str">
        <f ca="1">IF(ISBLANK(INDIRECT("記入用2!$J$121")),"",INDIRECT("記入用2!$J$121"))</f>
        <v/>
      </c>
      <c r="H142" s="110" t="str">
        <f ca="1">IF(ISBLANK(INDIRECT("記入用2!$K$121")),"",INDIRECT("記入用2!$K$121"))</f>
        <v/>
      </c>
      <c r="I142" s="110" t="str">
        <f ca="1">IF(ISBLANK(INDIRECT("記入用2!$L$121")),"",INDIRECT("記入用2!$L$121"))</f>
        <v/>
      </c>
      <c r="J142" s="110"/>
    </row>
    <row r="143" spans="1:10" s="81" customFormat="1" ht="27.75" customHeight="1">
      <c r="A143" s="91" t="s">
        <v>181</v>
      </c>
      <c r="B143" s="89"/>
      <c r="C143" s="89"/>
      <c r="E143" s="91" t="s">
        <v>171</v>
      </c>
      <c r="F143" s="92"/>
      <c r="G143" s="92"/>
      <c r="H143" s="92"/>
      <c r="I143" s="92"/>
      <c r="J143" s="92"/>
    </row>
    <row r="144" spans="1:10" s="90" customFormat="1" ht="64.5" customHeight="1">
      <c r="A144" s="108">
        <v>1</v>
      </c>
      <c r="B144" s="108" t="str">
        <f ca="1">IF(ISBLANK(INDIRECT("記入用2!$e$122")),"",INDIRECT("記入用2!$e$122"))</f>
        <v/>
      </c>
      <c r="C144" s="108" t="str">
        <f ca="1">IF(ISBLANK(INDIRECT("記入用2!$f$122")),"",INDIRECT("記入用2!$f$122"))</f>
        <v/>
      </c>
      <c r="D144" s="110" t="str">
        <f ca="1">IF(ISBLANK(INDIRECT("記入用2!$G$122")),"",INDIRECT("記入用2!$G$122"))</f>
        <v/>
      </c>
      <c r="E144" s="111" t="str">
        <f ca="1">IF(ISBLANK(INDIRECT("記入用2!$h$122")),"",INDIRECT("記入用2!$h$122"))</f>
        <v/>
      </c>
      <c r="F144" s="110" t="str">
        <f ca="1">IF(ISBLANK(INDIRECT("記入用2!$I$122")),"",INDIRECT("記入用2!$I$122"))</f>
        <v/>
      </c>
      <c r="G144" s="110" t="str">
        <f ca="1">IF(ISBLANK(INDIRECT("記入用2!$J$122")),"",INDIRECT("記入用2!$J$122"))</f>
        <v/>
      </c>
      <c r="H144" s="110" t="str">
        <f ca="1">IF(ISBLANK(INDIRECT("記入用2!$K$122")),"",INDIRECT("記入用2!$K$122"))</f>
        <v/>
      </c>
      <c r="I144" s="110" t="str">
        <f ca="1">IF(ISBLANK(INDIRECT("記入用2!$L$122")),"",INDIRECT("記入用2!$L$122"))</f>
        <v/>
      </c>
      <c r="J144" s="110"/>
    </row>
    <row r="145" spans="1:10" s="90" customFormat="1" ht="64.5" customHeight="1">
      <c r="A145" s="108">
        <v>2</v>
      </c>
      <c r="B145" s="108" t="str">
        <f ca="1">IF(ISBLANK(INDIRECT("記入用2!$e$123")),"",INDIRECT("記入用2!$e$123"))</f>
        <v/>
      </c>
      <c r="C145" s="108" t="str">
        <f ca="1">IF(ISBLANK(INDIRECT("記入用2!$f$123")),"",INDIRECT("記入用2!$f$123"))</f>
        <v/>
      </c>
      <c r="D145" s="110" t="str">
        <f ca="1">IF(ISBLANK(INDIRECT("記入用2!$G$123")),"",INDIRECT("記入用2!$G$123"))</f>
        <v/>
      </c>
      <c r="E145" s="111" t="str">
        <f ca="1">IF(ISBLANK(INDIRECT("記入用2!$h$123")),"",INDIRECT("記入用2!$h$123"))</f>
        <v/>
      </c>
      <c r="F145" s="110" t="str">
        <f ca="1">IF(ISBLANK(INDIRECT("記入用2!$I$123")),"",INDIRECT("記入用2!$I$123"))</f>
        <v/>
      </c>
      <c r="G145" s="110" t="str">
        <f ca="1">IF(ISBLANK(INDIRECT("記入用2!$J$123")),"",INDIRECT("記入用2!$J$123"))</f>
        <v/>
      </c>
      <c r="H145" s="110" t="str">
        <f ca="1">IF(ISBLANK(INDIRECT("記入用2!$K$123")),"",INDIRECT("記入用2!$K$123"))</f>
        <v/>
      </c>
      <c r="I145" s="110" t="str">
        <f ca="1">IF(ISBLANK(INDIRECT("記入用2!$L$123")),"",INDIRECT("記入用2!$L$123"))</f>
        <v/>
      </c>
      <c r="J145" s="110"/>
    </row>
    <row r="146" spans="1:10" s="90" customFormat="1" ht="64.5" customHeight="1">
      <c r="A146" s="108">
        <v>3</v>
      </c>
      <c r="B146" s="108" t="str">
        <f ca="1">IF(ISBLANK(INDIRECT("記入用2!$e$124")),"",INDIRECT("記入用2!$e$124"))</f>
        <v/>
      </c>
      <c r="C146" s="108" t="str">
        <f ca="1">IF(ISBLANK(INDIRECT("記入用2!$f$124")),"",INDIRECT("記入用2!$f$124"))</f>
        <v/>
      </c>
      <c r="D146" s="110" t="str">
        <f ca="1">IF(ISBLANK(INDIRECT("記入用2!$G$124")),"",INDIRECT("記入用2!$G$124"))</f>
        <v/>
      </c>
      <c r="E146" s="111" t="str">
        <f ca="1">IF(ISBLANK(INDIRECT("記入用2!$h$124")),"",INDIRECT("記入用2!$h$124"))</f>
        <v/>
      </c>
      <c r="F146" s="110" t="str">
        <f ca="1">IF(ISBLANK(INDIRECT("記入用2!$I$124")),"",INDIRECT("記入用2!$I$124"))</f>
        <v/>
      </c>
      <c r="G146" s="110" t="str">
        <f ca="1">IF(ISBLANK(INDIRECT("記入用2!$J$124")),"",INDIRECT("記入用2!$J$124"))</f>
        <v/>
      </c>
      <c r="H146" s="110" t="str">
        <f ca="1">IF(ISBLANK(INDIRECT("記入用2!$K$124")),"",INDIRECT("記入用2!$K$124"))</f>
        <v/>
      </c>
      <c r="I146" s="110" t="str">
        <f ca="1">IF(ISBLANK(INDIRECT("記入用2!$L$124")),"",INDIRECT("記入用2!$L$124"))</f>
        <v/>
      </c>
      <c r="J146" s="110"/>
    </row>
    <row r="147" spans="1:10" s="81" customFormat="1" ht="27.75" customHeight="1">
      <c r="A147" s="91" t="s">
        <v>181</v>
      </c>
      <c r="B147" s="89"/>
      <c r="C147" s="89"/>
      <c r="E147" s="91" t="s">
        <v>172</v>
      </c>
      <c r="F147" s="92"/>
      <c r="G147" s="92"/>
      <c r="H147" s="92"/>
      <c r="I147" s="92"/>
      <c r="J147" s="92"/>
    </row>
    <row r="148" spans="1:10" s="90" customFormat="1" ht="64.5" customHeight="1">
      <c r="A148" s="108">
        <v>1</v>
      </c>
      <c r="B148" s="108" t="str">
        <f ca="1">IF(ISBLANK(INDIRECT("記入用2!$e$125")),"",INDIRECT("記入用2!$e$125"))</f>
        <v/>
      </c>
      <c r="C148" s="108" t="str">
        <f ca="1">IF(ISBLANK(INDIRECT("記入用2!$f$125")),"",INDIRECT("記入用2!$f$125"))</f>
        <v/>
      </c>
      <c r="D148" s="110" t="str">
        <f ca="1">IF(ISBLANK(INDIRECT("記入用2!$G$125")),"",INDIRECT("記入用2!$G$125"))</f>
        <v/>
      </c>
      <c r="E148" s="111" t="str">
        <f ca="1">IF(ISBLANK(INDIRECT("記入用2!$h$125")),"",INDIRECT("記入用2!$h$125"))</f>
        <v/>
      </c>
      <c r="F148" s="110" t="str">
        <f ca="1">IF(ISBLANK(INDIRECT("記入用2!$I$125")),"",INDIRECT("記入用2!$I$125"))</f>
        <v/>
      </c>
      <c r="G148" s="110" t="str">
        <f ca="1">IF(ISBLANK(INDIRECT("記入用2!$J$125")),"",INDIRECT("記入用2!$J$125"))</f>
        <v/>
      </c>
      <c r="H148" s="110" t="str">
        <f ca="1">IF(ISBLANK(INDIRECT("記入用2!$K$125")),"",INDIRECT("記入用2!$K$125"))</f>
        <v/>
      </c>
      <c r="I148" s="110" t="str">
        <f ca="1">IF(ISBLANK(INDIRECT("記入用2!$L$125")),"",INDIRECT("記入用2!$L$125"))</f>
        <v/>
      </c>
      <c r="J148" s="110"/>
    </row>
    <row r="149" spans="1:10" s="90" customFormat="1" ht="64.5" customHeight="1">
      <c r="A149" s="108">
        <v>2</v>
      </c>
      <c r="B149" s="108" t="str">
        <f ca="1">IF(ISBLANK(INDIRECT("記入用2!$e$126")),"",INDIRECT("記入用2!$e$126"))</f>
        <v/>
      </c>
      <c r="C149" s="108" t="str">
        <f ca="1">IF(ISBLANK(INDIRECT("記入用2!$f$126")),"",INDIRECT("記入用2!$f$126"))</f>
        <v/>
      </c>
      <c r="D149" s="110" t="str">
        <f ca="1">IF(ISBLANK(INDIRECT("記入用2!$G$126")),"",INDIRECT("記入用2!$G$126"))</f>
        <v/>
      </c>
      <c r="E149" s="111" t="str">
        <f ca="1">IF(ISBLANK(INDIRECT("記入用2!$h$126")),"",INDIRECT("記入用2!$h$126"))</f>
        <v/>
      </c>
      <c r="F149" s="110" t="str">
        <f ca="1">IF(ISBLANK(INDIRECT("記入用2!$I$126")),"",INDIRECT("記入用2!$I$126"))</f>
        <v/>
      </c>
      <c r="G149" s="110" t="str">
        <f ca="1">IF(ISBLANK(INDIRECT("記入用2!$J$126")),"",INDIRECT("記入用2!$J$126"))</f>
        <v/>
      </c>
      <c r="H149" s="110" t="str">
        <f ca="1">IF(ISBLANK(INDIRECT("記入用2!$K$126")),"",INDIRECT("記入用2!$K$126"))</f>
        <v/>
      </c>
      <c r="I149" s="110" t="str">
        <f ca="1">IF(ISBLANK(INDIRECT("記入用2!$L$126")),"",INDIRECT("記入用2!$L$126"))</f>
        <v/>
      </c>
      <c r="J149" s="110"/>
    </row>
    <row r="150" spans="1:10" s="90" customFormat="1" ht="64.5" customHeight="1">
      <c r="A150" s="108">
        <v>3</v>
      </c>
      <c r="B150" s="108" t="str">
        <f ca="1">IF(ISBLANK(INDIRECT("記入用2!$e$127")),"",INDIRECT("記入用2!$e$127"))</f>
        <v/>
      </c>
      <c r="C150" s="108" t="str">
        <f ca="1">IF(ISBLANK(INDIRECT("記入用2!$f$127")),"",INDIRECT("記入用2!$f$127"))</f>
        <v/>
      </c>
      <c r="D150" s="110" t="str">
        <f ca="1">IF(ISBLANK(INDIRECT("記入用2!$G$127")),"",INDIRECT("記入用2!$G$127"))</f>
        <v/>
      </c>
      <c r="E150" s="111" t="str">
        <f ca="1">IF(ISBLANK(INDIRECT("記入用2!$h$127")),"",INDIRECT("記入用2!$h$127"))</f>
        <v/>
      </c>
      <c r="F150" s="110" t="str">
        <f ca="1">IF(ISBLANK(INDIRECT("記入用2!$I$127")),"",INDIRECT("記入用2!$I$127"))</f>
        <v/>
      </c>
      <c r="G150" s="110" t="str">
        <f ca="1">IF(ISBLANK(INDIRECT("記入用2!$J$127")),"",INDIRECT("記入用2!$J$127"))</f>
        <v/>
      </c>
      <c r="H150" s="110" t="str">
        <f ca="1">IF(ISBLANK(INDIRECT("記入用2!$K$127")),"",INDIRECT("記入用2!$K$127"))</f>
        <v/>
      </c>
      <c r="I150" s="110" t="str">
        <f ca="1">IF(ISBLANK(INDIRECT("記入用2!$L$127")),"",INDIRECT("記入用2!$L$127"))</f>
        <v/>
      </c>
      <c r="J150" s="110"/>
    </row>
    <row r="151" spans="1:10" s="81" customFormat="1" ht="27.75" customHeight="1">
      <c r="A151" s="91" t="s">
        <v>181</v>
      </c>
      <c r="B151" s="89"/>
      <c r="C151" s="89"/>
      <c r="E151" s="91" t="s">
        <v>173</v>
      </c>
      <c r="F151" s="92"/>
      <c r="G151" s="92"/>
      <c r="H151" s="92"/>
      <c r="I151" s="92"/>
      <c r="J151" s="92"/>
    </row>
    <row r="152" spans="1:10" s="90" customFormat="1" ht="64.5" customHeight="1">
      <c r="A152" s="108">
        <v>1</v>
      </c>
      <c r="B152" s="108" t="str">
        <f ca="1">IF(ISBLANK(INDIRECT("記入用2!$e$128")),"",INDIRECT("記入用2!$e$128"))</f>
        <v/>
      </c>
      <c r="C152" s="108" t="str">
        <f ca="1">IF(ISBLANK(INDIRECT("記入用2!$f$128")),"",INDIRECT("記入用2!$f$128"))</f>
        <v/>
      </c>
      <c r="D152" s="110" t="str">
        <f ca="1">IF(ISBLANK(INDIRECT("記入用2!$G$128")),"",INDIRECT("記入用2!$G$128"))</f>
        <v/>
      </c>
      <c r="E152" s="111" t="str">
        <f ca="1">IF(ISBLANK(INDIRECT("記入用2!$h$128")),"",INDIRECT("記入用2!$h$128"))</f>
        <v/>
      </c>
      <c r="F152" s="110" t="str">
        <f ca="1">IF(ISBLANK(INDIRECT("記入用2!$I$128")),"",INDIRECT("記入用2!$I$128"))</f>
        <v/>
      </c>
      <c r="G152" s="110" t="str">
        <f ca="1">IF(ISBLANK(INDIRECT("記入用2!$J$128")),"",INDIRECT("記入用2!$J$128"))</f>
        <v/>
      </c>
      <c r="H152" s="110" t="str">
        <f ca="1">IF(ISBLANK(INDIRECT("記入用2!$K$128")),"",INDIRECT("記入用2!$K$128"))</f>
        <v/>
      </c>
      <c r="I152" s="110" t="str">
        <f ca="1">IF(ISBLANK(INDIRECT("記入用2!$L$128")),"",INDIRECT("記入用2!$L$128"))</f>
        <v/>
      </c>
      <c r="J152" s="110"/>
    </row>
    <row r="153" spans="1:10" s="90" customFormat="1" ht="64.5" customHeight="1">
      <c r="A153" s="108">
        <v>2</v>
      </c>
      <c r="B153" s="108" t="str">
        <f ca="1">IF(ISBLANK(INDIRECT("記入用2!$e$129")),"",INDIRECT("記入用2!$e$129"))</f>
        <v/>
      </c>
      <c r="C153" s="108" t="str">
        <f ca="1">IF(ISBLANK(INDIRECT("記入用2!$f$129")),"",INDIRECT("記入用2!$f$129"))</f>
        <v/>
      </c>
      <c r="D153" s="110" t="str">
        <f ca="1">IF(ISBLANK(INDIRECT("記入用2!$G$129")),"",INDIRECT("記入用2!$G$129"))</f>
        <v/>
      </c>
      <c r="E153" s="111" t="str">
        <f ca="1">IF(ISBLANK(INDIRECT("記入用2!$h$129")),"",INDIRECT("記入用2!$h$129"))</f>
        <v/>
      </c>
      <c r="F153" s="110" t="str">
        <f ca="1">IF(ISBLANK(INDIRECT("記入用2!$I$129")),"",INDIRECT("記入用2!$I$129"))</f>
        <v/>
      </c>
      <c r="G153" s="110" t="str">
        <f ca="1">IF(ISBLANK(INDIRECT("記入用2!$J$129")),"",INDIRECT("記入用2!$J$129"))</f>
        <v/>
      </c>
      <c r="H153" s="110" t="str">
        <f ca="1">IF(ISBLANK(INDIRECT("記入用2!$K$129")),"",INDIRECT("記入用2!$K$129"))</f>
        <v/>
      </c>
      <c r="I153" s="110" t="str">
        <f ca="1">IF(ISBLANK(INDIRECT("記入用2!$L$129")),"",INDIRECT("記入用2!$L$129"))</f>
        <v/>
      </c>
      <c r="J153" s="110"/>
    </row>
    <row r="154" spans="1:10" s="90" customFormat="1" ht="64.5" customHeight="1">
      <c r="A154" s="108">
        <v>3</v>
      </c>
      <c r="B154" s="108" t="str">
        <f ca="1">IF(ISBLANK(INDIRECT("記入用2!$e$130")),"",INDIRECT("記入用2!$e$130"))</f>
        <v/>
      </c>
      <c r="C154" s="108" t="str">
        <f ca="1">IF(ISBLANK(INDIRECT("記入用2!$f$130")),"",INDIRECT("記入用2!$f$130"))</f>
        <v/>
      </c>
      <c r="D154" s="110" t="str">
        <f ca="1">IF(ISBLANK(INDIRECT("記入用2!$G$130")),"",INDIRECT("記入用2!$G$130"))</f>
        <v/>
      </c>
      <c r="E154" s="111" t="str">
        <f ca="1">IF(ISBLANK(INDIRECT("記入用2!$h$130")),"",INDIRECT("記入用2!$h$130"))</f>
        <v/>
      </c>
      <c r="F154" s="110" t="str">
        <f ca="1">IF(ISBLANK(INDIRECT("記入用2!$I$130")),"",INDIRECT("記入用2!$I$130"))</f>
        <v/>
      </c>
      <c r="G154" s="110" t="str">
        <f ca="1">IF(ISBLANK(INDIRECT("記入用2!$J$130")),"",INDIRECT("記入用2!$J$130"))</f>
        <v/>
      </c>
      <c r="H154" s="110" t="str">
        <f ca="1">IF(ISBLANK(INDIRECT("記入用2!$K$130")),"",INDIRECT("記入用2!$K$130"))</f>
        <v/>
      </c>
      <c r="I154" s="110" t="str">
        <f ca="1">IF(ISBLANK(INDIRECT("記入用2!$L$130")),"",INDIRECT("記入用2!$L$130"))</f>
        <v/>
      </c>
      <c r="J154" s="110"/>
    </row>
    <row r="155" spans="1:10" s="81" customFormat="1" ht="27.75" customHeight="1">
      <c r="A155" s="91" t="s">
        <v>181</v>
      </c>
      <c r="B155" s="89"/>
      <c r="C155" s="89"/>
      <c r="E155" s="91" t="s">
        <v>174</v>
      </c>
      <c r="F155" s="92"/>
      <c r="G155" s="92"/>
      <c r="H155" s="92"/>
      <c r="I155" s="92"/>
      <c r="J155" s="92"/>
    </row>
    <row r="156" spans="1:10" s="90" customFormat="1" ht="64.5" customHeight="1">
      <c r="A156" s="108">
        <v>1</v>
      </c>
      <c r="B156" s="108" t="str">
        <f ca="1">IF(ISBLANK(INDIRECT("記入用2!$e$131")),"",INDIRECT("記入用2!$e$131"))</f>
        <v/>
      </c>
      <c r="C156" s="108" t="str">
        <f ca="1">IF(ISBLANK(INDIRECT("記入用2!$f$131")),"",INDIRECT("記入用2!$f$131"))</f>
        <v/>
      </c>
      <c r="D156" s="110" t="str">
        <f ca="1">IF(ISBLANK(INDIRECT("記入用2!$G$131")),"",INDIRECT("記入用2!$G$131"))</f>
        <v/>
      </c>
      <c r="E156" s="111" t="str">
        <f ca="1">IF(ISBLANK(INDIRECT("記入用2!$h$131")),"",INDIRECT("記入用2!$h$131"))</f>
        <v/>
      </c>
      <c r="F156" s="110" t="str">
        <f ca="1">IF(ISBLANK(INDIRECT("記入用2!$I$131")),"",INDIRECT("記入用2!$I$131"))</f>
        <v/>
      </c>
      <c r="G156" s="110" t="str">
        <f ca="1">IF(ISBLANK(INDIRECT("記入用2!$J$131")),"",INDIRECT("記入用2!$J$131"))</f>
        <v/>
      </c>
      <c r="H156" s="110" t="str">
        <f ca="1">IF(ISBLANK(INDIRECT("記入用2!$K$131")),"",INDIRECT("記入用2!$K$131"))</f>
        <v/>
      </c>
      <c r="I156" s="110" t="str">
        <f ca="1">IF(ISBLANK(INDIRECT("記入用2!$L$131")),"",INDIRECT("記入用2!$L$131"))</f>
        <v/>
      </c>
      <c r="J156" s="110"/>
    </row>
    <row r="157" spans="1:10" s="90" customFormat="1" ht="64.5" customHeight="1">
      <c r="A157" s="108">
        <v>2</v>
      </c>
      <c r="B157" s="108" t="str">
        <f ca="1">IF(ISBLANK(INDIRECT("記入用2!$e$132")),"",INDIRECT("記入用2!$e$132"))</f>
        <v/>
      </c>
      <c r="C157" s="108" t="str">
        <f ca="1">IF(ISBLANK(INDIRECT("記入用2!$f$132")),"",INDIRECT("記入用2!$f$132"))</f>
        <v/>
      </c>
      <c r="D157" s="110" t="str">
        <f ca="1">IF(ISBLANK(INDIRECT("記入用2!$G$132")),"",INDIRECT("記入用2!$G$132"))</f>
        <v/>
      </c>
      <c r="E157" s="111" t="str">
        <f ca="1">IF(ISBLANK(INDIRECT("記入用2!$h$132")),"",INDIRECT("記入用2!$h$132"))</f>
        <v/>
      </c>
      <c r="F157" s="110" t="str">
        <f ca="1">IF(ISBLANK(INDIRECT("記入用2!$I$132")),"",INDIRECT("記入用2!$I$132"))</f>
        <v/>
      </c>
      <c r="G157" s="110" t="str">
        <f ca="1">IF(ISBLANK(INDIRECT("記入用2!$J$132")),"",INDIRECT("記入用2!$J$132"))</f>
        <v/>
      </c>
      <c r="H157" s="110" t="str">
        <f ca="1">IF(ISBLANK(INDIRECT("記入用2!$K$132")),"",INDIRECT("記入用2!$K$132"))</f>
        <v/>
      </c>
      <c r="I157" s="110" t="str">
        <f ca="1">IF(ISBLANK(INDIRECT("記入用2!$L$132")),"",INDIRECT("記入用2!$L$132"))</f>
        <v/>
      </c>
      <c r="J157" s="110"/>
    </row>
    <row r="158" spans="1:10" s="90" customFormat="1" ht="64.5" customHeight="1">
      <c r="A158" s="108">
        <v>3</v>
      </c>
      <c r="B158" s="108" t="str">
        <f ca="1">IF(ISBLANK(INDIRECT("記入用2!$e$133")),"",INDIRECT("記入用2!$e$133"))</f>
        <v/>
      </c>
      <c r="C158" s="108" t="str">
        <f ca="1">IF(ISBLANK(INDIRECT("記入用2!$f$133")),"",INDIRECT("記入用2!$f$133"))</f>
        <v/>
      </c>
      <c r="D158" s="110" t="str">
        <f ca="1">IF(ISBLANK(INDIRECT("記入用2!$G$133")),"",INDIRECT("記入用2!$G$133"))</f>
        <v/>
      </c>
      <c r="E158" s="111" t="str">
        <f ca="1">IF(ISBLANK(INDIRECT("記入用2!$h$133")),"",INDIRECT("記入用2!$h$133"))</f>
        <v/>
      </c>
      <c r="F158" s="110" t="str">
        <f ca="1">IF(ISBLANK(INDIRECT("記入用2!$I$133")),"",INDIRECT("記入用2!$I$133"))</f>
        <v/>
      </c>
      <c r="G158" s="110" t="str">
        <f ca="1">IF(ISBLANK(INDIRECT("記入用2!$J$133")),"",INDIRECT("記入用2!$J$133"))</f>
        <v/>
      </c>
      <c r="H158" s="110" t="str">
        <f ca="1">IF(ISBLANK(INDIRECT("記入用2!$K$133")),"",INDIRECT("記入用2!$K$133"))</f>
        <v/>
      </c>
      <c r="I158" s="110" t="str">
        <f ca="1">IF(ISBLANK(INDIRECT("記入用2!$L$133")),"",INDIRECT("記入用2!$L$133"))</f>
        <v/>
      </c>
      <c r="J158" s="110"/>
    </row>
    <row r="159" spans="1:10" s="81" customFormat="1" ht="27.75" customHeight="1">
      <c r="A159" s="91" t="s">
        <v>181</v>
      </c>
      <c r="B159" s="89"/>
      <c r="C159" s="89"/>
      <c r="E159" s="91" t="s">
        <v>175</v>
      </c>
      <c r="F159" s="92"/>
      <c r="G159" s="92"/>
      <c r="H159" s="92"/>
      <c r="I159" s="92"/>
      <c r="J159" s="92"/>
    </row>
    <row r="160" spans="1:10" s="90" customFormat="1" ht="64.5" customHeight="1">
      <c r="A160" s="108">
        <v>1</v>
      </c>
      <c r="B160" s="108" t="str">
        <f ca="1">IF(ISBLANK(INDIRECT("記入用2!$e$134")),"",INDIRECT("記入用2!$e$134"))</f>
        <v/>
      </c>
      <c r="C160" s="108" t="str">
        <f ca="1">IF(ISBLANK(INDIRECT("記入用2!$f$134")),"",INDIRECT("記入用2!$f$134"))</f>
        <v/>
      </c>
      <c r="D160" s="110" t="str">
        <f ca="1">IF(ISBLANK(INDIRECT("記入用2!$G$134")),"",INDIRECT("記入用2!$G$134"))</f>
        <v/>
      </c>
      <c r="E160" s="111" t="str">
        <f ca="1">IF(ISBLANK(INDIRECT("記入用2!$h$134")),"",INDIRECT("記入用2!$h$134"))</f>
        <v/>
      </c>
      <c r="F160" s="110" t="str">
        <f ca="1">IF(ISBLANK(INDIRECT("記入用2!$I$134")),"",INDIRECT("記入用2!$I$134"))</f>
        <v/>
      </c>
      <c r="G160" s="110" t="str">
        <f ca="1">IF(ISBLANK(INDIRECT("記入用2!$J$134")),"",INDIRECT("記入用2!$J$134"))</f>
        <v/>
      </c>
      <c r="H160" s="110" t="str">
        <f ca="1">IF(ISBLANK(INDIRECT("記入用2!$K$134")),"",INDIRECT("記入用2!$K$134"))</f>
        <v/>
      </c>
      <c r="I160" s="110" t="str">
        <f ca="1">IF(ISBLANK(INDIRECT("記入用2!$L$134")),"",INDIRECT("記入用2!$L$134"))</f>
        <v/>
      </c>
      <c r="J160" s="110"/>
    </row>
    <row r="161" spans="1:11" s="90" customFormat="1" ht="64.5" customHeight="1">
      <c r="A161" s="108">
        <v>2</v>
      </c>
      <c r="B161" s="108" t="str">
        <f ca="1">IF(ISBLANK(INDIRECT("記入用2!$e$135")),"",INDIRECT("記入用2!$e$135"))</f>
        <v/>
      </c>
      <c r="C161" s="108" t="str">
        <f ca="1">IF(ISBLANK(INDIRECT("記入用2!$f$135")),"",INDIRECT("記入用2!$f$135"))</f>
        <v/>
      </c>
      <c r="D161" s="110" t="str">
        <f ca="1">IF(ISBLANK(INDIRECT("記入用2!$G$135")),"",INDIRECT("記入用2!$G$135"))</f>
        <v/>
      </c>
      <c r="E161" s="111" t="str">
        <f ca="1">IF(ISBLANK(INDIRECT("記入用2!$h$135")),"",INDIRECT("記入用2!$h$135"))</f>
        <v/>
      </c>
      <c r="F161" s="110" t="str">
        <f ca="1">IF(ISBLANK(INDIRECT("記入用2!$I$135")),"",INDIRECT("記入用2!$I$135"))</f>
        <v/>
      </c>
      <c r="G161" s="110" t="str">
        <f ca="1">IF(ISBLANK(INDIRECT("記入用2!$J$135")),"",INDIRECT("記入用2!$J$135"))</f>
        <v/>
      </c>
      <c r="H161" s="110" t="str">
        <f ca="1">IF(ISBLANK(INDIRECT("記入用2!$K$135")),"",INDIRECT("記入用2!$K$135"))</f>
        <v/>
      </c>
      <c r="I161" s="110" t="str">
        <f ca="1">IF(ISBLANK(INDIRECT("記入用2!$L$135")),"",INDIRECT("記入用2!$L$135"))</f>
        <v/>
      </c>
      <c r="J161" s="110"/>
    </row>
    <row r="162" spans="1:11" s="90" customFormat="1" ht="64.5" customHeight="1">
      <c r="A162" s="108">
        <v>3</v>
      </c>
      <c r="B162" s="108" t="str">
        <f ca="1">IF(ISBLANK(INDIRECT("記入用2!$e$136")),"",INDIRECT("記入用2!$e$136"))</f>
        <v/>
      </c>
      <c r="C162" s="108" t="str">
        <f ca="1">IF(ISBLANK(INDIRECT("記入用2!$f$136")),"",INDIRECT("記入用2!$f$136"))</f>
        <v/>
      </c>
      <c r="D162" s="110" t="str">
        <f ca="1">IF(ISBLANK(INDIRECT("記入用2!$G$136")),"",INDIRECT("記入用2!$G$136"))</f>
        <v/>
      </c>
      <c r="E162" s="111" t="str">
        <f ca="1">IF(ISBLANK(INDIRECT("記入用2!$h$136")),"",INDIRECT("記入用2!$h$136"))</f>
        <v/>
      </c>
      <c r="F162" s="110" t="str">
        <f ca="1">IF(ISBLANK(INDIRECT("記入用2!$I$136")),"",INDIRECT("記入用2!$I$136"))</f>
        <v/>
      </c>
      <c r="G162" s="110" t="str">
        <f ca="1">IF(ISBLANK(INDIRECT("記入用2!$J$136")),"",INDIRECT("記入用2!$J$136"))</f>
        <v/>
      </c>
      <c r="H162" s="110" t="str">
        <f ca="1">IF(ISBLANK(INDIRECT("記入用2!$K$136")),"",INDIRECT("記入用2!$K$136"))</f>
        <v/>
      </c>
      <c r="I162" s="110" t="str">
        <f ca="1">IF(ISBLANK(INDIRECT("記入用2!$L$136")),"",INDIRECT("記入用2!$L$136"))</f>
        <v/>
      </c>
      <c r="J162" s="110"/>
    </row>
    <row r="163" spans="1:11" s="81" customFormat="1" ht="27.75" customHeight="1">
      <c r="A163" s="91" t="s">
        <v>181</v>
      </c>
      <c r="B163" s="89"/>
      <c r="C163" s="89"/>
      <c r="E163" s="91" t="s">
        <v>176</v>
      </c>
      <c r="F163" s="92"/>
      <c r="G163" s="92"/>
      <c r="H163" s="92"/>
      <c r="I163" s="92"/>
      <c r="J163" s="92"/>
    </row>
    <row r="164" spans="1:11" s="90" customFormat="1" ht="64.5" customHeight="1">
      <c r="A164" s="108">
        <v>1</v>
      </c>
      <c r="B164" s="108" t="str">
        <f ca="1">IF(ISBLANK(INDIRECT("記入用2!$e$137")),"",INDIRECT("記入用2!$e$137"))</f>
        <v/>
      </c>
      <c r="C164" s="108" t="str">
        <f ca="1">IF(ISBLANK(INDIRECT("記入用2!$f$137")),"",INDIRECT("記入用2!$f$137"))</f>
        <v/>
      </c>
      <c r="D164" s="110" t="str">
        <f ca="1">IF(ISBLANK(INDIRECT("記入用2!$G$137")),"",INDIRECT("記入用2!$G$137"))</f>
        <v/>
      </c>
      <c r="E164" s="111" t="str">
        <f ca="1">IF(ISBLANK(INDIRECT("記入用2!$h$137")),"",INDIRECT("記入用2!$h$137"))</f>
        <v/>
      </c>
      <c r="F164" s="110" t="str">
        <f ca="1">IF(ISBLANK(INDIRECT("記入用2!$I$137")),"",INDIRECT("記入用2!$I$137"))</f>
        <v/>
      </c>
      <c r="G164" s="110" t="str">
        <f ca="1">IF(ISBLANK(INDIRECT("記入用2!$J$137")),"",INDIRECT("記入用2!$J$137"))</f>
        <v/>
      </c>
      <c r="H164" s="110" t="str">
        <f ca="1">IF(ISBLANK(INDIRECT("記入用2!$K$137")),"",INDIRECT("記入用2!$K$137"))</f>
        <v/>
      </c>
      <c r="I164" s="110" t="str">
        <f ca="1">IF(ISBLANK(INDIRECT("記入用2!$L$137")),"",INDIRECT("記入用2!$L$137"))</f>
        <v/>
      </c>
      <c r="J164" s="110"/>
    </row>
    <row r="165" spans="1:11" s="90" customFormat="1" ht="64.5" customHeight="1">
      <c r="A165" s="108">
        <v>2</v>
      </c>
      <c r="B165" s="108" t="str">
        <f ca="1">IF(ISBLANK(INDIRECT("記入用2!$e$138")),"",INDIRECT("記入用2!$e$138"))</f>
        <v/>
      </c>
      <c r="C165" s="108" t="str">
        <f ca="1">IF(ISBLANK(INDIRECT("記入用2!$f$138")),"",INDIRECT("記入用2!$f$138"))</f>
        <v/>
      </c>
      <c r="D165" s="110" t="str">
        <f ca="1">IF(ISBLANK(INDIRECT("記入用2!$G$138")),"",INDIRECT("記入用2!$G$138"))</f>
        <v/>
      </c>
      <c r="E165" s="111" t="str">
        <f ca="1">IF(ISBLANK(INDIRECT("記入用2!$h$138")),"",INDIRECT("記入用2!$h$138"))</f>
        <v/>
      </c>
      <c r="F165" s="110" t="str">
        <f ca="1">IF(ISBLANK(INDIRECT("記入用2!$I$138")),"",INDIRECT("記入用2!$I$138"))</f>
        <v/>
      </c>
      <c r="G165" s="110" t="str">
        <f ca="1">IF(ISBLANK(INDIRECT("記入用2!$J$138")),"",INDIRECT("記入用2!$J$138"))</f>
        <v/>
      </c>
      <c r="H165" s="110" t="str">
        <f ca="1">IF(ISBLANK(INDIRECT("記入用2!$K$138")),"",INDIRECT("記入用2!$K$138"))</f>
        <v/>
      </c>
      <c r="I165" s="110" t="str">
        <f ca="1">IF(ISBLANK(INDIRECT("記入用2!$L$138")),"",INDIRECT("記入用2!$L$138"))</f>
        <v/>
      </c>
      <c r="J165" s="110"/>
    </row>
    <row r="166" spans="1:11" s="90" customFormat="1" ht="64.5" customHeight="1">
      <c r="A166" s="108">
        <v>3</v>
      </c>
      <c r="B166" s="108" t="str">
        <f ca="1">IF(ISBLANK(INDIRECT("記入用2!$e$139")),"",INDIRECT("記入用2!$e$139"))</f>
        <v/>
      </c>
      <c r="C166" s="108" t="str">
        <f ca="1">IF(ISBLANK(INDIRECT("記入用2!$f$139")),"",INDIRECT("記入用2!$f$139"))</f>
        <v/>
      </c>
      <c r="D166" s="110" t="str">
        <f ca="1">IF(ISBLANK(INDIRECT("記入用2!$G$139")),"",INDIRECT("記入用2!$G$139"))</f>
        <v/>
      </c>
      <c r="E166" s="111" t="str">
        <f ca="1">IF(ISBLANK(INDIRECT("記入用2!$h$139")),"",INDIRECT("記入用2!$h$139"))</f>
        <v/>
      </c>
      <c r="F166" s="110" t="str">
        <f ca="1">IF(ISBLANK(INDIRECT("記入用2!$I$139")),"",INDIRECT("記入用2!$I$139"))</f>
        <v/>
      </c>
      <c r="G166" s="110" t="str">
        <f ca="1">IF(ISBLANK(INDIRECT("記入用2!$J$139")),"",INDIRECT("記入用2!$J$139"))</f>
        <v/>
      </c>
      <c r="H166" s="110" t="str">
        <f ca="1">IF(ISBLANK(INDIRECT("記入用2!$K$139")),"",INDIRECT("記入用2!$K$139"))</f>
        <v/>
      </c>
      <c r="I166" s="110" t="str">
        <f ca="1">IF(ISBLANK(INDIRECT("記入用2!$L$139")),"",INDIRECT("記入用2!$L$139"))</f>
        <v/>
      </c>
      <c r="J166" s="110"/>
    </row>
    <row r="167" spans="1:11" s="81" customFormat="1" ht="27.75" customHeight="1">
      <c r="A167" s="91" t="s">
        <v>181</v>
      </c>
      <c r="B167" s="89"/>
      <c r="C167" s="89"/>
      <c r="E167" s="91" t="s">
        <v>177</v>
      </c>
      <c r="F167" s="92"/>
      <c r="G167" s="92"/>
      <c r="H167" s="92"/>
      <c r="I167" s="92"/>
      <c r="J167" s="92"/>
    </row>
    <row r="168" spans="1:11" s="90" customFormat="1" ht="64.5" customHeight="1">
      <c r="A168" s="108">
        <v>1</v>
      </c>
      <c r="B168" s="108" t="str">
        <f ca="1">IF(ISBLANK(INDIRECT("記入用2!$e$140")),"",INDIRECT("記入用2!$e$140"))</f>
        <v/>
      </c>
      <c r="C168" s="108" t="str">
        <f ca="1">IF(ISBLANK(INDIRECT("記入用2!$f$140")),"",INDIRECT("記入用2!$f$140"))</f>
        <v/>
      </c>
      <c r="D168" s="110" t="str">
        <f ca="1">IF(ISBLANK(INDIRECT("記入用2!$G$140")),"",INDIRECT("記入用2!$G$140"))</f>
        <v/>
      </c>
      <c r="E168" s="111" t="str">
        <f ca="1">IF(ISBLANK(INDIRECT("記入用2!$h$140")),"",INDIRECT("記入用2!$h$140"))</f>
        <v/>
      </c>
      <c r="F168" s="110" t="str">
        <f ca="1">IF(ISBLANK(INDIRECT("記入用2!$I$140")),"",INDIRECT("記入用2!$I$140"))</f>
        <v/>
      </c>
      <c r="G168" s="110" t="str">
        <f ca="1">IF(ISBLANK(INDIRECT("記入用2!$J$140")),"",INDIRECT("記入用2!$J$140"))</f>
        <v/>
      </c>
      <c r="H168" s="110" t="str">
        <f ca="1">IF(ISBLANK(INDIRECT("記入用2!$K$140")),"",INDIRECT("記入用2!$K$140"))</f>
        <v/>
      </c>
      <c r="I168" s="110" t="str">
        <f ca="1">IF(ISBLANK(INDIRECT("記入用2!$L$140")),"",INDIRECT("記入用2!$L$140"))</f>
        <v/>
      </c>
      <c r="J168" s="110"/>
    </row>
    <row r="169" spans="1:11" s="90" customFormat="1" ht="64.5" customHeight="1">
      <c r="A169" s="108">
        <v>2</v>
      </c>
      <c r="B169" s="108" t="str">
        <f ca="1">IF(ISBLANK(INDIRECT("記入用2!$e$141")),"",INDIRECT("記入用2!$e$141"))</f>
        <v/>
      </c>
      <c r="C169" s="108" t="str">
        <f ca="1">IF(ISBLANK(INDIRECT("記入用2!$f$141")),"",INDIRECT("記入用2!$f$141"))</f>
        <v/>
      </c>
      <c r="D169" s="110" t="str">
        <f ca="1">IF(ISBLANK(INDIRECT("記入用2!$G$141")),"",INDIRECT("記入用2!$G$141"))</f>
        <v/>
      </c>
      <c r="E169" s="111" t="str">
        <f ca="1">IF(ISBLANK(INDIRECT("記入用2!$h$141")),"",INDIRECT("記入用2!$h$141"))</f>
        <v/>
      </c>
      <c r="F169" s="110" t="str">
        <f ca="1">IF(ISBLANK(INDIRECT("記入用2!$I$141")),"",INDIRECT("記入用2!$I$141"))</f>
        <v/>
      </c>
      <c r="G169" s="110" t="str">
        <f ca="1">IF(ISBLANK(INDIRECT("記入用2!$J$141")),"",INDIRECT("記入用2!$J$141"))</f>
        <v/>
      </c>
      <c r="H169" s="110" t="str">
        <f ca="1">IF(ISBLANK(INDIRECT("記入用2!$K$141")),"",INDIRECT("記入用2!$K$141"))</f>
        <v/>
      </c>
      <c r="I169" s="110" t="str">
        <f ca="1">IF(ISBLANK(INDIRECT("記入用2!$L$141")),"",INDIRECT("記入用2!$L$141"))</f>
        <v/>
      </c>
      <c r="J169" s="110"/>
    </row>
    <row r="170" spans="1:11" s="90" customFormat="1" ht="64.5" customHeight="1">
      <c r="A170" s="108">
        <v>3</v>
      </c>
      <c r="B170" s="108" t="str">
        <f ca="1">IF(ISBLANK(INDIRECT("記入用2!$e$142")),"",INDIRECT("記入用2!$e$142"))</f>
        <v/>
      </c>
      <c r="C170" s="108" t="str">
        <f ca="1">IF(ISBLANK(INDIRECT("記入用2!$f$142")),"",INDIRECT("記入用2!$f$142"))</f>
        <v/>
      </c>
      <c r="D170" s="110" t="str">
        <f ca="1">IF(ISBLANK(INDIRECT("記入用2!$G$142")),"",INDIRECT("記入用2!$G$142"))</f>
        <v/>
      </c>
      <c r="E170" s="111" t="str">
        <f ca="1">IF(ISBLANK(INDIRECT("記入用2!$h$142")),"",INDIRECT("記入用2!$h$142"))</f>
        <v/>
      </c>
      <c r="F170" s="110" t="str">
        <f ca="1">IF(ISBLANK(INDIRECT("記入用2!$I$142")),"",INDIRECT("記入用2!$I$142"))</f>
        <v/>
      </c>
      <c r="G170" s="110" t="str">
        <f ca="1">IF(ISBLANK(INDIRECT("記入用2!$J$142")),"",INDIRECT("記入用2!$J$142"))</f>
        <v/>
      </c>
      <c r="H170" s="110" t="str">
        <f ca="1">IF(ISBLANK(INDIRECT("記入用2!$K$142")),"",INDIRECT("記入用2!$K$142"))</f>
        <v/>
      </c>
      <c r="I170" s="110" t="str">
        <f ca="1">IF(ISBLANK(INDIRECT("記入用2!$L$142")),"",INDIRECT("記入用2!$L$142"))</f>
        <v/>
      </c>
      <c r="J170" s="110"/>
    </row>
    <row r="171" spans="1:11" s="81" customFormat="1" ht="27.75" customHeight="1">
      <c r="A171" s="91" t="s">
        <v>181</v>
      </c>
      <c r="B171" s="89"/>
      <c r="C171" s="89"/>
      <c r="E171" s="91" t="s">
        <v>178</v>
      </c>
      <c r="F171" s="92"/>
      <c r="G171" s="92"/>
      <c r="H171" s="92"/>
      <c r="I171" s="92"/>
      <c r="J171" s="92"/>
    </row>
    <row r="172" spans="1:11" s="90" customFormat="1" ht="64.5" customHeight="1">
      <c r="A172" s="108">
        <v>1</v>
      </c>
      <c r="B172" s="108" t="str">
        <f ca="1">IF(ISBLANK(INDIRECT("記入用2!$e$143")),"",INDIRECT("記入用2!$e$143"))</f>
        <v/>
      </c>
      <c r="C172" s="108" t="str">
        <f ca="1">IF(ISBLANK(INDIRECT("記入用2!$f$143")),"",INDIRECT("記入用2!$f$143"))</f>
        <v/>
      </c>
      <c r="D172" s="110" t="str">
        <f ca="1">IF(ISBLANK(INDIRECT("記入用2!$G$143")),"",INDIRECT("記入用2!$G$143"))</f>
        <v/>
      </c>
      <c r="E172" s="111" t="str">
        <f ca="1">IF(ISBLANK(INDIRECT("記入用2!$h$143")),"",INDIRECT("記入用2!$h$143"))</f>
        <v/>
      </c>
      <c r="F172" s="110" t="str">
        <f ca="1">IF(ISBLANK(INDIRECT("記入用2!$I$143")),"",INDIRECT("記入用2!$I$143"))</f>
        <v/>
      </c>
      <c r="G172" s="110" t="str">
        <f ca="1">IF(ISBLANK(INDIRECT("記入用2!$J$143")),"",INDIRECT("記入用2!$J$143"))</f>
        <v/>
      </c>
      <c r="H172" s="110" t="str">
        <f ca="1">IF(ISBLANK(INDIRECT("記入用2!$K$143")),"",INDIRECT("記入用2!$K$143"))</f>
        <v/>
      </c>
      <c r="I172" s="110" t="str">
        <f ca="1">IF(ISBLANK(INDIRECT("記入用2!$L$143")),"",INDIRECT("記入用2!$L$143"))</f>
        <v/>
      </c>
      <c r="J172" s="110"/>
    </row>
    <row r="173" spans="1:11" s="90" customFormat="1" ht="64.5" customHeight="1">
      <c r="A173" s="108">
        <v>2</v>
      </c>
      <c r="B173" s="108" t="str">
        <f ca="1">IF(ISBLANK(INDIRECT("記入用2!$e$144")),"",INDIRECT("記入用2!$e$144"))</f>
        <v/>
      </c>
      <c r="C173" s="108" t="str">
        <f ca="1">IF(ISBLANK(INDIRECT("記入用2!$f$144")),"",INDIRECT("記入用2!$f$144"))</f>
        <v/>
      </c>
      <c r="D173" s="110" t="str">
        <f ca="1">IF(ISBLANK(INDIRECT("記入用2!$G$144")),"",INDIRECT("記入用2!$G$144"))</f>
        <v/>
      </c>
      <c r="E173" s="111" t="str">
        <f ca="1">IF(ISBLANK(INDIRECT("記入用2!$h$144")),"",INDIRECT("記入用2!$h$144"))</f>
        <v/>
      </c>
      <c r="F173" s="110" t="str">
        <f ca="1">IF(ISBLANK(INDIRECT("記入用2!$I$144")),"",INDIRECT("記入用2!$I$144"))</f>
        <v/>
      </c>
      <c r="G173" s="110" t="str">
        <f ca="1">IF(ISBLANK(INDIRECT("記入用2!$J$144")),"",INDIRECT("記入用2!$J$144"))</f>
        <v/>
      </c>
      <c r="H173" s="110" t="str">
        <f ca="1">IF(ISBLANK(INDIRECT("記入用2!$K$144")),"",INDIRECT("記入用2!$K$144"))</f>
        <v/>
      </c>
      <c r="I173" s="110" t="str">
        <f ca="1">IF(ISBLANK(INDIRECT("記入用2!$L$144")),"",INDIRECT("記入用2!$L$144"))</f>
        <v/>
      </c>
      <c r="J173" s="110"/>
    </row>
    <row r="174" spans="1:11" s="90" customFormat="1" ht="64.5" customHeight="1">
      <c r="A174" s="108">
        <v>3</v>
      </c>
      <c r="B174" s="108" t="str">
        <f ca="1">IF(ISBLANK(INDIRECT("記入用2!$e$145")),"",INDIRECT("記入用2!$e$145"))</f>
        <v/>
      </c>
      <c r="C174" s="108" t="str">
        <f ca="1">IF(ISBLANK(INDIRECT("記入用2!$f$145")),"",INDIRECT("記入用2!$f$145"))</f>
        <v/>
      </c>
      <c r="D174" s="110" t="str">
        <f ca="1">IF(ISBLANK(INDIRECT("記入用2!$G$145")),"",INDIRECT("記入用2!$G$145"))</f>
        <v/>
      </c>
      <c r="E174" s="111" t="str">
        <f ca="1">IF(ISBLANK(INDIRECT("記入用2!$h$145")),"",INDIRECT("記入用2!$h$145"))</f>
        <v/>
      </c>
      <c r="F174" s="110" t="str">
        <f ca="1">IF(ISBLANK(INDIRECT("記入用2!$I$145")),"",INDIRECT("記入用2!$I$145"))</f>
        <v/>
      </c>
      <c r="G174" s="110" t="str">
        <f ca="1">IF(ISBLANK(INDIRECT("記入用2!$J$145")),"",INDIRECT("記入用2!$J$145"))</f>
        <v/>
      </c>
      <c r="H174" s="110" t="str">
        <f ca="1">IF(ISBLANK(INDIRECT("記入用2!$K$145")),"",INDIRECT("記入用2!$K$145"))</f>
        <v/>
      </c>
      <c r="I174" s="110" t="str">
        <f ca="1">IF(ISBLANK(INDIRECT("記入用2!$L$145")),"",INDIRECT("記入用2!$L$145"))</f>
        <v/>
      </c>
      <c r="J174" s="110"/>
    </row>
    <row r="175" spans="1:11" s="90" customFormat="1" ht="27.75" customHeight="1">
      <c r="A175" s="94"/>
      <c r="B175" s="94"/>
      <c r="C175" s="94"/>
      <c r="D175" s="95"/>
      <c r="E175" s="96"/>
      <c r="F175" s="95"/>
      <c r="G175" s="95"/>
      <c r="H175" s="95"/>
      <c r="I175" s="95"/>
      <c r="J175" s="95"/>
    </row>
    <row r="176" spans="1:11" s="97" customFormat="1" ht="24.75" customHeight="1">
      <c r="A176" s="78" t="s">
        <v>31</v>
      </c>
      <c r="C176" s="78"/>
      <c r="D176" s="79" t="str">
        <f ca="1">IF(ISBLANK(INDIRECT("記入用1!$F$6")),"",INDIRECT("記入用1!$F$6"))</f>
        <v/>
      </c>
      <c r="E176" s="76"/>
      <c r="F176" s="76"/>
      <c r="G176" s="76"/>
      <c r="H176" s="77"/>
      <c r="I176" s="80"/>
      <c r="J176" s="77"/>
      <c r="K176" s="89"/>
    </row>
    <row r="177" spans="1:10" ht="25.5">
      <c r="A177" s="82"/>
      <c r="B177" s="82"/>
      <c r="C177" s="82"/>
      <c r="D177" s="83"/>
      <c r="E177" s="84"/>
      <c r="F177" s="85" t="s">
        <v>36</v>
      </c>
      <c r="G177" s="85"/>
      <c r="I177" s="86"/>
    </row>
    <row r="178" spans="1:10" s="89" customFormat="1" ht="27.75" customHeight="1">
      <c r="A178" s="91" t="s">
        <v>182</v>
      </c>
      <c r="E178" s="91" t="s">
        <v>304</v>
      </c>
      <c r="F178" s="92"/>
      <c r="G178" s="92"/>
      <c r="H178" s="92"/>
      <c r="I178" s="92"/>
      <c r="J178" s="92"/>
    </row>
    <row r="179" spans="1:10" s="90" customFormat="1" ht="63.75" customHeight="1">
      <c r="A179" s="108">
        <v>1</v>
      </c>
      <c r="B179" s="108" t="str">
        <f ca="1">IF(ISBLANK(INDIRECT("記入用2!$e$147")),"",INDIRECT("記入用2!$e$147"))</f>
        <v/>
      </c>
      <c r="C179" s="108" t="str">
        <f ca="1">IF(ISBLANK(INDIRECT("記入用2!$f$147")),"",INDIRECT("記入用2!$f$147"))</f>
        <v/>
      </c>
      <c r="D179" s="110" t="str">
        <f ca="1">IF(ISBLANK(INDIRECT("記入用2!$G$147")),"",INDIRECT("記入用2!$G$147"))</f>
        <v/>
      </c>
      <c r="E179" s="111" t="str">
        <f ca="1">IF(ISBLANK(INDIRECT("記入用2!$h$147")),"",INDIRECT("記入用2!$h$147"))</f>
        <v/>
      </c>
      <c r="F179" s="110" t="str">
        <f ca="1">IF(ISBLANK(INDIRECT("記入用2!$I$147")),"",INDIRECT("記入用2!$I$147"))</f>
        <v/>
      </c>
      <c r="G179" s="110" t="str">
        <f ca="1">IF(ISBLANK(INDIRECT("記入用2!$J$147")),"",INDIRECT("記入用2!$J$147"))</f>
        <v/>
      </c>
      <c r="H179" s="110" t="str">
        <f ca="1">IF(ISBLANK(INDIRECT("記入用2!$K$147")),"",INDIRECT("記入用2!$K$147"))</f>
        <v/>
      </c>
      <c r="I179" s="110" t="str">
        <f ca="1">IF(ISBLANK(INDIRECT("記入用2!$L$147")),"",INDIRECT("記入用2!$L$147"))</f>
        <v/>
      </c>
      <c r="J179" s="110"/>
    </row>
    <row r="180" spans="1:10" s="90" customFormat="1" ht="63.75" customHeight="1">
      <c r="A180" s="108">
        <v>2</v>
      </c>
      <c r="B180" s="108" t="str">
        <f ca="1">IF(ISBLANK(INDIRECT("記入用2!$e$148")),"",INDIRECT("記入用2!$e$148"))</f>
        <v/>
      </c>
      <c r="C180" s="108" t="str">
        <f ca="1">IF(ISBLANK(INDIRECT("記入用2!$f$148")),"",INDIRECT("記入用2!$f$148"))</f>
        <v/>
      </c>
      <c r="D180" s="110" t="str">
        <f ca="1">IF(ISBLANK(INDIRECT("記入用2!$G$148")),"",INDIRECT("記入用2!$G$148"))</f>
        <v/>
      </c>
      <c r="E180" s="111" t="str">
        <f ca="1">IF(ISBLANK(INDIRECT("記入用2!$h$148")),"",INDIRECT("記入用2!$h$148"))</f>
        <v/>
      </c>
      <c r="F180" s="110" t="str">
        <f ca="1">IF(ISBLANK(INDIRECT("記入用2!$I$148")),"",INDIRECT("記入用2!$I$148"))</f>
        <v/>
      </c>
      <c r="G180" s="110" t="str">
        <f ca="1">IF(ISBLANK(INDIRECT("記入用2!$J$148")),"",INDIRECT("記入用2!$J$148"))</f>
        <v/>
      </c>
      <c r="H180" s="110" t="str">
        <f ca="1">IF(ISBLANK(INDIRECT("記入用2!$K$148")),"",INDIRECT("記入用2!$K$148"))</f>
        <v/>
      </c>
      <c r="I180" s="110" t="str">
        <f ca="1">IF(ISBLANK(INDIRECT("記入用2!$L$148")),"",INDIRECT("記入用2!$L$148"))</f>
        <v/>
      </c>
      <c r="J180" s="110"/>
    </row>
    <row r="181" spans="1:10" s="90" customFormat="1" ht="63.75" customHeight="1">
      <c r="A181" s="108">
        <v>3</v>
      </c>
      <c r="B181" s="108" t="str">
        <f ca="1">IF(ISBLANK(INDIRECT("記入用2!$e$149")),"",INDIRECT("記入用2!$e$149"))</f>
        <v/>
      </c>
      <c r="C181" s="108" t="str">
        <f ca="1">IF(ISBLANK(INDIRECT("記入用2!$f$149")),"",INDIRECT("記入用2!$f$149"))</f>
        <v/>
      </c>
      <c r="D181" s="110" t="str">
        <f ca="1">IF(ISBLANK(INDIRECT("記入用2!$G$149")),"",INDIRECT("記入用2!$G$149"))</f>
        <v/>
      </c>
      <c r="E181" s="111" t="str">
        <f ca="1">IF(ISBLANK(INDIRECT("記入用2!$h$149")),"",INDIRECT("記入用2!$h$149"))</f>
        <v/>
      </c>
      <c r="F181" s="110" t="str">
        <f ca="1">IF(ISBLANK(INDIRECT("記入用2!$I$149")),"",INDIRECT("記入用2!$I$149"))</f>
        <v/>
      </c>
      <c r="G181" s="110" t="str">
        <f ca="1">IF(ISBLANK(INDIRECT("記入用2!$J$149")),"",INDIRECT("記入用2!$J$149"))</f>
        <v/>
      </c>
      <c r="H181" s="110" t="str">
        <f ca="1">IF(ISBLANK(INDIRECT("記入用2!$K$149")),"",INDIRECT("記入用2!$K$149"))</f>
        <v/>
      </c>
      <c r="I181" s="110" t="str">
        <f ca="1">IF(ISBLANK(INDIRECT("記入用2!$L$149")),"",INDIRECT("記入用2!$L$149"))</f>
        <v/>
      </c>
      <c r="J181" s="110"/>
    </row>
    <row r="182" spans="1:10" s="89" customFormat="1" ht="27.75" customHeight="1">
      <c r="A182" s="91" t="s">
        <v>182</v>
      </c>
      <c r="E182" s="91" t="s">
        <v>305</v>
      </c>
      <c r="F182" s="92"/>
      <c r="G182" s="92"/>
      <c r="H182" s="92"/>
      <c r="I182" s="92"/>
      <c r="J182" s="92"/>
    </row>
    <row r="183" spans="1:10" s="90" customFormat="1" ht="63.75" customHeight="1">
      <c r="A183" s="108">
        <v>1</v>
      </c>
      <c r="B183" s="108" t="str">
        <f ca="1">IF(ISBLANK(INDIRECT("記入用2!$e$150")),"",INDIRECT("記入用2!$e$150"))</f>
        <v/>
      </c>
      <c r="C183" s="108" t="str">
        <f ca="1">IF(ISBLANK(INDIRECT("記入用2!$f$150")),"",INDIRECT("記入用2!$f$150"))</f>
        <v/>
      </c>
      <c r="D183" s="110" t="str">
        <f ca="1">IF(ISBLANK(INDIRECT("記入用2!$G$150")),"",INDIRECT("記入用2!$G$150"))</f>
        <v/>
      </c>
      <c r="E183" s="111" t="str">
        <f ca="1">IF(ISBLANK(INDIRECT("記入用2!$h$150")),"",INDIRECT("記入用2!$h$150"))</f>
        <v/>
      </c>
      <c r="F183" s="110" t="str">
        <f ca="1">IF(ISBLANK(INDIRECT("記入用2!$I$150")),"",INDIRECT("記入用2!$I$150"))</f>
        <v/>
      </c>
      <c r="G183" s="110" t="str">
        <f ca="1">IF(ISBLANK(INDIRECT("記入用2!$J$150")),"",INDIRECT("記入用2!$J$150"))</f>
        <v/>
      </c>
      <c r="H183" s="110" t="str">
        <f ca="1">IF(ISBLANK(INDIRECT("記入用2!$K$150")),"",INDIRECT("記入用2!$K$150"))</f>
        <v/>
      </c>
      <c r="I183" s="110" t="str">
        <f ca="1">IF(ISBLANK(INDIRECT("記入用2!$L$150")),"",INDIRECT("記入用2!$L$150"))</f>
        <v/>
      </c>
      <c r="J183" s="110"/>
    </row>
    <row r="184" spans="1:10" s="90" customFormat="1" ht="63.75" customHeight="1">
      <c r="A184" s="108">
        <v>2</v>
      </c>
      <c r="B184" s="108" t="str">
        <f ca="1">IF(ISBLANK(INDIRECT("記入用2!$e$151")),"",INDIRECT("記入用2!$e$151"))</f>
        <v/>
      </c>
      <c r="C184" s="108" t="str">
        <f ca="1">IF(ISBLANK(INDIRECT("記入用2!$f$151")),"",INDIRECT("記入用2!$f151"))</f>
        <v/>
      </c>
      <c r="D184" s="110" t="str">
        <f ca="1">IF(ISBLANK(INDIRECT("記入用2!$G$151")),"",INDIRECT("記入用2!$G$151"))</f>
        <v/>
      </c>
      <c r="E184" s="111" t="str">
        <f ca="1">IF(ISBLANK(INDIRECT("記入用2!$h$151")),"",INDIRECT("記入用2!$h$151"))</f>
        <v/>
      </c>
      <c r="F184" s="110" t="str">
        <f ca="1">IF(ISBLANK(INDIRECT("記入用2!$I$151")),"",INDIRECT("記入用2!$I$151"))</f>
        <v/>
      </c>
      <c r="G184" s="110" t="str">
        <f ca="1">IF(ISBLANK(INDIRECT("記入用2!$J$151")),"",INDIRECT("記入用2!$J$151"))</f>
        <v/>
      </c>
      <c r="H184" s="110" t="str">
        <f ca="1">IF(ISBLANK(INDIRECT("記入用2!$K$151")),"",INDIRECT("記入用2!$K$151"))</f>
        <v/>
      </c>
      <c r="I184" s="110" t="str">
        <f ca="1">IF(ISBLANK(INDIRECT("記入用2!$L$151")),"",INDIRECT("記入用2!$L$151"))</f>
        <v/>
      </c>
      <c r="J184" s="110"/>
    </row>
    <row r="185" spans="1:10" s="90" customFormat="1" ht="63.75" customHeight="1">
      <c r="A185" s="108">
        <v>3</v>
      </c>
      <c r="B185" s="108" t="str">
        <f ca="1">IF(ISBLANK(INDIRECT("記入用2!$e$152")),"",INDIRECT("記入用2!$e$152"))</f>
        <v/>
      </c>
      <c r="C185" s="108" t="str">
        <f ca="1">IF(ISBLANK(INDIRECT("記入用2!$f$152")),"",INDIRECT("記入用2!$f152"))</f>
        <v/>
      </c>
      <c r="D185" s="110" t="str">
        <f ca="1">IF(ISBLANK(INDIRECT("記入用2!$G$152")),"",INDIRECT("記入用2!$G$152"))</f>
        <v/>
      </c>
      <c r="E185" s="111" t="str">
        <f ca="1">IF(ISBLANK(INDIRECT("記入用2!$h$152")),"",INDIRECT("記入用2!$h$152"))</f>
        <v/>
      </c>
      <c r="F185" s="110" t="str">
        <f ca="1">IF(ISBLANK(INDIRECT("記入用2!$I$152")),"",INDIRECT("記入用2!$I$152"))</f>
        <v/>
      </c>
      <c r="G185" s="110" t="str">
        <f ca="1">IF(ISBLANK(INDIRECT("記入用2!$J$152")),"",INDIRECT("記入用2!$J$152"))</f>
        <v/>
      </c>
      <c r="H185" s="110" t="str">
        <f ca="1">IF(ISBLANK(INDIRECT("記入用2!$K$152")),"",INDIRECT("記入用2!$K$152"))</f>
        <v/>
      </c>
      <c r="I185" s="110" t="str">
        <f ca="1">IF(ISBLANK(INDIRECT("記入用2!$L$152")),"",INDIRECT("記入用2!$L$152"))</f>
        <v/>
      </c>
      <c r="J185" s="110"/>
    </row>
    <row r="186" spans="1:10" s="89" customFormat="1" ht="27.75" customHeight="1">
      <c r="A186" s="91" t="s">
        <v>182</v>
      </c>
      <c r="E186" s="91" t="s">
        <v>306</v>
      </c>
      <c r="F186" s="92"/>
      <c r="G186" s="92"/>
      <c r="H186" s="92"/>
      <c r="I186" s="92"/>
      <c r="J186" s="92"/>
    </row>
    <row r="187" spans="1:10" s="90" customFormat="1" ht="63.75" customHeight="1">
      <c r="A187" s="108">
        <v>1</v>
      </c>
      <c r="B187" s="108" t="str">
        <f ca="1">IF(ISBLANK(INDIRECT("記入用2!$e$153")),"",INDIRECT("記入用2!$e$153"))</f>
        <v/>
      </c>
      <c r="C187" s="108" t="str">
        <f ca="1">IF(ISBLANK(INDIRECT("記入用2!$f$153")),"",INDIRECT("記入用2!$f$153"))</f>
        <v/>
      </c>
      <c r="D187" s="110" t="str">
        <f ca="1">IF(ISBLANK(INDIRECT("記入用2!$G$153")),"",INDIRECT("記入用2!$G$153"))</f>
        <v/>
      </c>
      <c r="E187" s="111" t="str">
        <f ca="1">IF(ISBLANK(INDIRECT("記入用2!$h$153")),"",INDIRECT("記入用2!$h$153"))</f>
        <v/>
      </c>
      <c r="F187" s="110" t="str">
        <f ca="1">IF(ISBLANK(INDIRECT("記入用2!$I$153")),"",INDIRECT("記入用2!$I$153"))</f>
        <v/>
      </c>
      <c r="G187" s="110" t="str">
        <f ca="1">IF(ISBLANK(INDIRECT("記入用2!$J$153")),"",INDIRECT("記入用2!$J$153"))</f>
        <v/>
      </c>
      <c r="H187" s="110" t="str">
        <f ca="1">IF(ISBLANK(INDIRECT("記入用2!$K$153")),"",INDIRECT("記入用2!$K$153"))</f>
        <v/>
      </c>
      <c r="I187" s="110" t="str">
        <f ca="1">IF(ISBLANK(INDIRECT("記入用2!$L$153")),"",INDIRECT("記入用2!$L$153"))</f>
        <v/>
      </c>
      <c r="J187" s="110"/>
    </row>
    <row r="188" spans="1:10" s="90" customFormat="1" ht="63.75" customHeight="1">
      <c r="A188" s="108">
        <v>2</v>
      </c>
      <c r="B188" s="108" t="str">
        <f ca="1">IF(ISBLANK(INDIRECT("記入用2!$e$154")),"",INDIRECT("記入用2!$e$154"))</f>
        <v/>
      </c>
      <c r="C188" s="108" t="str">
        <f ca="1">IF(ISBLANK(INDIRECT("記入用2!$f$154")),"",INDIRECT("記入用2!$f$154"))</f>
        <v/>
      </c>
      <c r="D188" s="110" t="str">
        <f ca="1">IF(ISBLANK(INDIRECT("記入用2!$G$154")),"",INDIRECT("記入用2!$G$154"))</f>
        <v/>
      </c>
      <c r="E188" s="111" t="str">
        <f ca="1">IF(ISBLANK(INDIRECT("記入用2!$h$154")),"",INDIRECT("記入用2!$h$154"))</f>
        <v/>
      </c>
      <c r="F188" s="110" t="str">
        <f ca="1">IF(ISBLANK(INDIRECT("記入用2!$I$154")),"",INDIRECT("記入用2!$I$154"))</f>
        <v/>
      </c>
      <c r="G188" s="110" t="str">
        <f ca="1">IF(ISBLANK(INDIRECT("記入用2!$J$154")),"",INDIRECT("記入用2!$J$154"))</f>
        <v/>
      </c>
      <c r="H188" s="110" t="str">
        <f ca="1">IF(ISBLANK(INDIRECT("記入用2!$K$154")),"",INDIRECT("記入用2!$K$154"))</f>
        <v/>
      </c>
      <c r="I188" s="110" t="str">
        <f ca="1">IF(ISBLANK(INDIRECT("記入用2!$L$154")),"",INDIRECT("記入用2!$L$154"))</f>
        <v/>
      </c>
      <c r="J188" s="110"/>
    </row>
    <row r="189" spans="1:10" s="90" customFormat="1" ht="63.75" customHeight="1">
      <c r="A189" s="108">
        <v>3</v>
      </c>
      <c r="B189" s="108" t="str">
        <f ca="1">IF(ISBLANK(INDIRECT("記入用2!$e$155")),"",INDIRECT("記入用2!$e$155"))</f>
        <v/>
      </c>
      <c r="C189" s="108" t="str">
        <f ca="1">IF(ISBLANK(INDIRECT("記入用2!$f$155")),"",INDIRECT("記入用2!$f$155"))</f>
        <v/>
      </c>
      <c r="D189" s="110" t="str">
        <f ca="1">IF(ISBLANK(INDIRECT("記入用2!$G$155")),"",INDIRECT("記入用2!$G$155"))</f>
        <v/>
      </c>
      <c r="E189" s="111" t="str">
        <f ca="1">IF(ISBLANK(INDIRECT("記入用2!$h$155")),"",INDIRECT("記入用2!$h$155"))</f>
        <v/>
      </c>
      <c r="F189" s="110" t="str">
        <f ca="1">IF(ISBLANK(INDIRECT("記入用2!$I$155")),"",INDIRECT("記入用2!$I$155"))</f>
        <v/>
      </c>
      <c r="G189" s="110" t="str">
        <f ca="1">IF(ISBLANK(INDIRECT("記入用2!$J$155")),"",INDIRECT("記入用2!$J$155"))</f>
        <v/>
      </c>
      <c r="H189" s="110" t="str">
        <f ca="1">IF(ISBLANK(INDIRECT("記入用2!$K$155")),"",INDIRECT("記入用2!$K$155"))</f>
        <v/>
      </c>
      <c r="I189" s="110" t="str">
        <f ca="1">IF(ISBLANK(INDIRECT("記入用2!$L$155")),"",INDIRECT("記入用2!$L$155"))</f>
        <v/>
      </c>
      <c r="J189" s="110"/>
    </row>
    <row r="190" spans="1:10" s="89" customFormat="1" ht="27.75" customHeight="1">
      <c r="A190" s="91" t="s">
        <v>182</v>
      </c>
      <c r="E190" s="91" t="s">
        <v>307</v>
      </c>
      <c r="F190" s="92"/>
      <c r="G190" s="92"/>
      <c r="H190" s="92"/>
      <c r="I190" s="92"/>
      <c r="J190" s="92"/>
    </row>
    <row r="191" spans="1:10" s="90" customFormat="1" ht="63.75" customHeight="1">
      <c r="A191" s="108">
        <v>1</v>
      </c>
      <c r="B191" s="108" t="str">
        <f ca="1">IF(ISBLANK(INDIRECT("記入用2!$e$156")),"",INDIRECT("記入用2!$e$156"))</f>
        <v/>
      </c>
      <c r="C191" s="108" t="str">
        <f ca="1">IF(ISBLANK(INDIRECT("記入用2!$f$156")),"",INDIRECT("記入用2!$f$156"))</f>
        <v/>
      </c>
      <c r="D191" s="110" t="str">
        <f ca="1">IF(ISBLANK(INDIRECT("記入用2!$G$156")),"",INDIRECT("記入用2!$G$156"))</f>
        <v/>
      </c>
      <c r="E191" s="111" t="str">
        <f ca="1">IF(ISBLANK(INDIRECT("記入用2!$h$156")),"",INDIRECT("記入用2!$h$156"))</f>
        <v/>
      </c>
      <c r="F191" s="110" t="str">
        <f ca="1">IF(ISBLANK(INDIRECT("記入用2!$I$156")),"",INDIRECT("記入用2!$I$156"))</f>
        <v/>
      </c>
      <c r="G191" s="110" t="str">
        <f ca="1">IF(ISBLANK(INDIRECT("記入用2!$J$156")),"",INDIRECT("記入用2!$J$156"))</f>
        <v/>
      </c>
      <c r="H191" s="110" t="str">
        <f ca="1">IF(ISBLANK(INDIRECT("記入用2!$K$156")),"",INDIRECT("記入用2!$K$156"))</f>
        <v/>
      </c>
      <c r="I191" s="110" t="str">
        <f ca="1">IF(ISBLANK(INDIRECT("記入用2!$L$156")),"",INDIRECT("記入用2!$L$156"))</f>
        <v/>
      </c>
      <c r="J191" s="110"/>
    </row>
    <row r="192" spans="1:10" s="90" customFormat="1" ht="63.75" customHeight="1">
      <c r="A192" s="108">
        <v>2</v>
      </c>
      <c r="B192" s="108" t="str">
        <f ca="1">IF(ISBLANK(INDIRECT("記入用2!$e$157")),"",INDIRECT("記入用2!$e$157"))</f>
        <v/>
      </c>
      <c r="C192" s="108" t="str">
        <f ca="1">IF(ISBLANK(INDIRECT("記入用2!$f$157")),"",INDIRECT("記入用2!$f$157"))</f>
        <v/>
      </c>
      <c r="D192" s="110" t="str">
        <f ca="1">IF(ISBLANK(INDIRECT("記入用2!$G$157")),"",INDIRECT("記入用2!$G$157"))</f>
        <v/>
      </c>
      <c r="E192" s="111" t="str">
        <f ca="1">IF(ISBLANK(INDIRECT("記入用2!$h$157")),"",INDIRECT("記入用2!$h$157"))</f>
        <v/>
      </c>
      <c r="F192" s="110" t="str">
        <f ca="1">IF(ISBLANK(INDIRECT("記入用2!$I$157")),"",INDIRECT("記入用2!$I$157"))</f>
        <v/>
      </c>
      <c r="G192" s="110" t="str">
        <f ca="1">IF(ISBLANK(INDIRECT("記入用2!$J$157")),"",INDIRECT("記入用2!$J$157"))</f>
        <v/>
      </c>
      <c r="H192" s="110" t="str">
        <f ca="1">IF(ISBLANK(INDIRECT("記入用2!$K$157")),"",INDIRECT("記入用2!$K$157"))</f>
        <v/>
      </c>
      <c r="I192" s="110" t="str">
        <f ca="1">IF(ISBLANK(INDIRECT("記入用2!$L$157")),"",INDIRECT("記入用2!$L$157"))</f>
        <v/>
      </c>
      <c r="J192" s="110"/>
    </row>
    <row r="193" spans="1:10" s="90" customFormat="1" ht="63.75" customHeight="1">
      <c r="A193" s="108">
        <v>3</v>
      </c>
      <c r="B193" s="108" t="str">
        <f ca="1">IF(ISBLANK(INDIRECT("記入用2!$e$158")),"",INDIRECT("記入用2!$e$158"))</f>
        <v/>
      </c>
      <c r="C193" s="108" t="str">
        <f ca="1">IF(ISBLANK(INDIRECT("記入用2!$f$158")),"",INDIRECT("記入用2!$f$158"))</f>
        <v/>
      </c>
      <c r="D193" s="110" t="str">
        <f ca="1">IF(ISBLANK(INDIRECT("記入用2!$G$158")),"",INDIRECT("記入用2!$G$158"))</f>
        <v/>
      </c>
      <c r="E193" s="111" t="str">
        <f ca="1">IF(ISBLANK(INDIRECT("記入用2!$h$158")),"",INDIRECT("記入用2!$h$158"))</f>
        <v/>
      </c>
      <c r="F193" s="110" t="str">
        <f ca="1">IF(ISBLANK(INDIRECT("記入用2!$I$158")),"",INDIRECT("記入用2!$I$158"))</f>
        <v/>
      </c>
      <c r="G193" s="110" t="str">
        <f ca="1">IF(ISBLANK(INDIRECT("記入用2!$J$158")),"",INDIRECT("記入用2!$J$158"))</f>
        <v/>
      </c>
      <c r="H193" s="110" t="str">
        <f ca="1">IF(ISBLANK(INDIRECT("記入用2!$K$158")),"",INDIRECT("記入用2!$K$158"))</f>
        <v/>
      </c>
      <c r="I193" s="110" t="str">
        <f ca="1">IF(ISBLANK(INDIRECT("記入用2!$L$158")),"",INDIRECT("記入用2!$L$158"))</f>
        <v/>
      </c>
      <c r="J193" s="110"/>
    </row>
    <row r="194" spans="1:10" s="89" customFormat="1" ht="27.75" customHeight="1">
      <c r="A194" s="91" t="s">
        <v>182</v>
      </c>
      <c r="E194" s="91" t="s">
        <v>308</v>
      </c>
      <c r="F194" s="92"/>
      <c r="G194" s="92"/>
      <c r="H194" s="92"/>
      <c r="I194" s="92"/>
      <c r="J194" s="92"/>
    </row>
    <row r="195" spans="1:10" s="90" customFormat="1" ht="63.75" customHeight="1">
      <c r="A195" s="108">
        <v>1</v>
      </c>
      <c r="B195" s="108" t="str">
        <f ca="1">IF(ISBLANK(INDIRECT("記入用2!$e$159")),"",INDIRECT("記入用2!$e$159"))</f>
        <v/>
      </c>
      <c r="C195" s="108" t="str">
        <f ca="1">IF(ISBLANK(INDIRECT("記入用2!$f$159")),"",INDIRECT("記入用2!$f$159"))</f>
        <v/>
      </c>
      <c r="D195" s="110" t="str">
        <f ca="1">IF(ISBLANK(INDIRECT("記入用2!$G$159")),"",INDIRECT("記入用2!$G$159"))</f>
        <v/>
      </c>
      <c r="E195" s="111" t="str">
        <f ca="1">IF(ISBLANK(INDIRECT("記入用2!$h$159")),"",INDIRECT("記入用2!$h$159"))</f>
        <v/>
      </c>
      <c r="F195" s="110" t="str">
        <f ca="1">IF(ISBLANK(INDIRECT("記入用2!$I$159")),"",INDIRECT("記入用2!$I$159"))</f>
        <v/>
      </c>
      <c r="G195" s="110" t="str">
        <f ca="1">IF(ISBLANK(INDIRECT("記入用2!$J$159")),"",INDIRECT("記入用2!$J$159"))</f>
        <v/>
      </c>
      <c r="H195" s="110" t="str">
        <f ca="1">IF(ISBLANK(INDIRECT("記入用2!$K$159")),"",INDIRECT("記入用2!$K$159"))</f>
        <v/>
      </c>
      <c r="I195" s="110" t="str">
        <f ca="1">IF(ISBLANK(INDIRECT("記入用2!$L$159")),"",INDIRECT("記入用2!$L$159"))</f>
        <v/>
      </c>
      <c r="J195" s="110"/>
    </row>
    <row r="196" spans="1:10" s="90" customFormat="1" ht="63.75" customHeight="1">
      <c r="A196" s="108">
        <v>2</v>
      </c>
      <c r="B196" s="108" t="str">
        <f ca="1">IF(ISBLANK(INDIRECT("記入用2!$e$160")),"",INDIRECT("記入用2!$e$160"))</f>
        <v/>
      </c>
      <c r="C196" s="108" t="str">
        <f ca="1">IF(ISBLANK(INDIRECT("記入用2!$f$160")),"",INDIRECT("記入用2!$f$160"))</f>
        <v/>
      </c>
      <c r="D196" s="110" t="str">
        <f ca="1">IF(ISBLANK(INDIRECT("記入用2!$G$160")),"",INDIRECT("記入用2!$G$160"))</f>
        <v/>
      </c>
      <c r="E196" s="111" t="str">
        <f ca="1">IF(ISBLANK(INDIRECT("記入用2!$h$160")),"",INDIRECT("記入用2!$h$160"))</f>
        <v/>
      </c>
      <c r="F196" s="110" t="str">
        <f ca="1">IF(ISBLANK(INDIRECT("記入用2!$I$160")),"",INDIRECT("記入用2!$I$160"))</f>
        <v/>
      </c>
      <c r="G196" s="110" t="str">
        <f ca="1">IF(ISBLANK(INDIRECT("記入用2!$J$160")),"",INDIRECT("記入用2!$J$160"))</f>
        <v/>
      </c>
      <c r="H196" s="110" t="str">
        <f ca="1">IF(ISBLANK(INDIRECT("記入用2!$K$160")),"",INDIRECT("記入用2!$K$160"))</f>
        <v/>
      </c>
      <c r="I196" s="110" t="str">
        <f ca="1">IF(ISBLANK(INDIRECT("記入用2!$L$160")),"",INDIRECT("記入用2!$L$160"))</f>
        <v/>
      </c>
      <c r="J196" s="110"/>
    </row>
    <row r="197" spans="1:10" s="90" customFormat="1" ht="63.75" customHeight="1">
      <c r="A197" s="108">
        <v>3</v>
      </c>
      <c r="B197" s="108" t="str">
        <f ca="1">IF(ISBLANK(INDIRECT("記入用2!$e$161")),"",INDIRECT("記入用2!$e$161"))</f>
        <v/>
      </c>
      <c r="C197" s="108" t="str">
        <f ca="1">IF(ISBLANK(INDIRECT("記入用2!$f$161")),"",INDIRECT("記入用2!$f$161"))</f>
        <v/>
      </c>
      <c r="D197" s="110" t="str">
        <f ca="1">IF(ISBLANK(INDIRECT("記入用2!$G$161")),"",INDIRECT("記入用2!$G$161"))</f>
        <v/>
      </c>
      <c r="E197" s="111" t="str">
        <f ca="1">IF(ISBLANK(INDIRECT("記入用2!$h$161")),"",INDIRECT("記入用2!$h$161"))</f>
        <v/>
      </c>
      <c r="F197" s="110" t="str">
        <f ca="1">IF(ISBLANK(INDIRECT("記入用2!$I$161")),"",INDIRECT("記入用2!$I$161"))</f>
        <v/>
      </c>
      <c r="G197" s="110" t="str">
        <f ca="1">IF(ISBLANK(INDIRECT("記入用2!$J$161")),"",INDIRECT("記入用2!$J$161"))</f>
        <v/>
      </c>
      <c r="H197" s="110" t="str">
        <f ca="1">IF(ISBLANK(INDIRECT("記入用2!$K$161")),"",INDIRECT("記入用2!$K$161"))</f>
        <v/>
      </c>
      <c r="I197" s="110" t="str">
        <f ca="1">IF(ISBLANK(INDIRECT("記入用2!$L$161")),"",INDIRECT("記入用2!$L$161"))</f>
        <v/>
      </c>
      <c r="J197" s="110"/>
    </row>
    <row r="198" spans="1:10" s="89" customFormat="1" ht="27.75" customHeight="1">
      <c r="A198" s="91" t="s">
        <v>182</v>
      </c>
      <c r="E198" s="91" t="s">
        <v>309</v>
      </c>
      <c r="F198" s="92"/>
      <c r="G198" s="92"/>
      <c r="H198" s="92"/>
      <c r="I198" s="92"/>
      <c r="J198" s="92"/>
    </row>
    <row r="199" spans="1:10" s="90" customFormat="1" ht="63.75" customHeight="1">
      <c r="A199" s="108">
        <v>1</v>
      </c>
      <c r="B199" s="108" t="str">
        <f ca="1">IF(ISBLANK(INDIRECT("記入用2!$e$162")),"",INDIRECT("記入用2!$e$162"))</f>
        <v/>
      </c>
      <c r="C199" s="108" t="str">
        <f ca="1">IF(ISBLANK(INDIRECT("記入用2!$f$162")),"",INDIRECT("記入用2!$f$162"))</f>
        <v/>
      </c>
      <c r="D199" s="110" t="str">
        <f ca="1">IF(ISBLANK(INDIRECT("記入用2!$G$162")),"",INDIRECT("記入用2!$G$162"))</f>
        <v/>
      </c>
      <c r="E199" s="111" t="str">
        <f ca="1">IF(ISBLANK(INDIRECT("記入用2!$h$162")),"",INDIRECT("記入用2!$h$162"))</f>
        <v/>
      </c>
      <c r="F199" s="110" t="str">
        <f ca="1">IF(ISBLANK(INDIRECT("記入用2!$I$162")),"",INDIRECT("記入用2!$I$162"))</f>
        <v/>
      </c>
      <c r="G199" s="110" t="str">
        <f ca="1">IF(ISBLANK(INDIRECT("記入用2!$J$162")),"",INDIRECT("記入用2!$J$162"))</f>
        <v/>
      </c>
      <c r="H199" s="110" t="str">
        <f ca="1">IF(ISBLANK(INDIRECT("記入用2!$K$162")),"",INDIRECT("記入用2!$K$162"))</f>
        <v/>
      </c>
      <c r="I199" s="110" t="str">
        <f ca="1">IF(ISBLANK(INDIRECT("記入用2!$L$162")),"",INDIRECT("記入用2!$L$162"))</f>
        <v/>
      </c>
      <c r="J199" s="110"/>
    </row>
    <row r="200" spans="1:10" s="90" customFormat="1" ht="63.75" customHeight="1">
      <c r="A200" s="108">
        <v>2</v>
      </c>
      <c r="B200" s="108" t="str">
        <f ca="1">IF(ISBLANK(INDIRECT("記入用2!$e$163")),"",INDIRECT("記入用2!$e$163"))</f>
        <v/>
      </c>
      <c r="C200" s="108" t="str">
        <f ca="1">IF(ISBLANK(INDIRECT("記入用2!$f$163")),"",INDIRECT("記入用2!$f$163"))</f>
        <v/>
      </c>
      <c r="D200" s="110" t="str">
        <f ca="1">IF(ISBLANK(INDIRECT("記入用2!$G$163")),"",INDIRECT("記入用2!$G$163"))</f>
        <v/>
      </c>
      <c r="E200" s="111" t="str">
        <f ca="1">IF(ISBLANK(INDIRECT("記入用2!$h$163")),"",INDIRECT("記入用2!$h$163"))</f>
        <v/>
      </c>
      <c r="F200" s="110" t="str">
        <f ca="1">IF(ISBLANK(INDIRECT("記入用2!$I$163")),"",INDIRECT("記入用2!$I$163"))</f>
        <v/>
      </c>
      <c r="G200" s="110" t="str">
        <f ca="1">IF(ISBLANK(INDIRECT("記入用2!$J$163")),"",INDIRECT("記入用2!$J$163"))</f>
        <v/>
      </c>
      <c r="H200" s="110" t="str">
        <f ca="1">IF(ISBLANK(INDIRECT("記入用2!$K$163")),"",INDIRECT("記入用2!$K$163"))</f>
        <v/>
      </c>
      <c r="I200" s="110" t="str">
        <f ca="1">IF(ISBLANK(INDIRECT("記入用2!$L$163")),"",INDIRECT("記入用2!$L$163"))</f>
        <v/>
      </c>
      <c r="J200" s="110"/>
    </row>
    <row r="201" spans="1:10" s="90" customFormat="1" ht="63.75" customHeight="1">
      <c r="A201" s="108">
        <v>3</v>
      </c>
      <c r="B201" s="108" t="str">
        <f ca="1">IF(ISBLANK(INDIRECT("記入用2!$e$164")),"",INDIRECT("記入用2!$e$164"))</f>
        <v/>
      </c>
      <c r="C201" s="108" t="str">
        <f ca="1">IF(ISBLANK(INDIRECT("記入用2!$f$164")),"",INDIRECT("記入用2!$f$164"))</f>
        <v/>
      </c>
      <c r="D201" s="110" t="str">
        <f ca="1">IF(ISBLANK(INDIRECT("記入用2!$G$164")),"",INDIRECT("記入用2!$G$164"))</f>
        <v/>
      </c>
      <c r="E201" s="111" t="str">
        <f ca="1">IF(ISBLANK(INDIRECT("記入用2!$h$164")),"",INDIRECT("記入用2!$h$164"))</f>
        <v/>
      </c>
      <c r="F201" s="110" t="str">
        <f ca="1">IF(ISBLANK(INDIRECT("記入用2!$I$164")),"",INDIRECT("記入用2!$I$164"))</f>
        <v/>
      </c>
      <c r="G201" s="110" t="str">
        <f ca="1">IF(ISBLANK(INDIRECT("記入用2!$J$164")),"",INDIRECT("記入用2!$J$164"))</f>
        <v/>
      </c>
      <c r="H201" s="110" t="str">
        <f ca="1">IF(ISBLANK(INDIRECT("記入用2!$K$164")),"",INDIRECT("記入用2!$K$164"))</f>
        <v/>
      </c>
      <c r="I201" s="110" t="str">
        <f ca="1">IF(ISBLANK(INDIRECT("記入用2!$L$164")),"",INDIRECT("記入用2!$L$164"))</f>
        <v/>
      </c>
      <c r="J201" s="110"/>
    </row>
    <row r="202" spans="1:10" s="81" customFormat="1" ht="27.75" customHeight="1">
      <c r="A202" s="91" t="s">
        <v>182</v>
      </c>
      <c r="B202" s="89"/>
      <c r="C202" s="89"/>
      <c r="E202" s="91" t="s">
        <v>310</v>
      </c>
      <c r="F202" s="92"/>
      <c r="G202" s="92"/>
      <c r="H202" s="92"/>
      <c r="I202" s="92"/>
      <c r="J202" s="92"/>
    </row>
    <row r="203" spans="1:10" s="90" customFormat="1" ht="63.75" customHeight="1">
      <c r="A203" s="108">
        <v>1</v>
      </c>
      <c r="B203" s="108" t="str">
        <f ca="1">IF(ISBLANK(INDIRECT("記入用2!$e$165")),"",INDIRECT("記入用2!$e$165"))</f>
        <v/>
      </c>
      <c r="C203" s="108" t="str">
        <f ca="1">IF(ISBLANK(INDIRECT("記入用2!$f$165")),"",INDIRECT("記入用2!$f$165"))</f>
        <v/>
      </c>
      <c r="D203" s="110" t="str">
        <f ca="1">IF(ISBLANK(INDIRECT("記入用2!$G$165")),"",INDIRECT("記入用2!$G$165"))</f>
        <v/>
      </c>
      <c r="E203" s="111" t="str">
        <f ca="1">IF(ISBLANK(INDIRECT("記入用2!$h$165")),"",INDIRECT("記入用2!$h$165"))</f>
        <v/>
      </c>
      <c r="F203" s="110" t="str">
        <f ca="1">IF(ISBLANK(INDIRECT("記入用2!$I$165")),"",INDIRECT("記入用2!$I$165"))</f>
        <v/>
      </c>
      <c r="G203" s="110" t="str">
        <f ca="1">IF(ISBLANK(INDIRECT("記入用2!$J$165")),"",INDIRECT("記入用2!$J$165"))</f>
        <v/>
      </c>
      <c r="H203" s="110" t="str">
        <f ca="1">IF(ISBLANK(INDIRECT("記入用2!$K$165")),"",INDIRECT("記入用2!$K$165"))</f>
        <v/>
      </c>
      <c r="I203" s="110" t="str">
        <f ca="1">IF(ISBLANK(INDIRECT("記入用2!$L$165")),"",INDIRECT("記入用2!$L$165"))</f>
        <v/>
      </c>
      <c r="J203" s="110"/>
    </row>
    <row r="204" spans="1:10" s="90" customFormat="1" ht="63.75" customHeight="1">
      <c r="A204" s="108">
        <v>2</v>
      </c>
      <c r="B204" s="108" t="str">
        <f ca="1">IF(ISBLANK(INDIRECT("記入用2!$e$166")),"",INDIRECT("記入用2!$e$166"))</f>
        <v/>
      </c>
      <c r="C204" s="108" t="str">
        <f ca="1">IF(ISBLANK(INDIRECT("記入用2!$f$166")),"",INDIRECT("記入用2!$f$166"))</f>
        <v/>
      </c>
      <c r="D204" s="110" t="str">
        <f ca="1">IF(ISBLANK(INDIRECT("記入用2!$G$166")),"",INDIRECT("記入用2!$G$166"))</f>
        <v/>
      </c>
      <c r="E204" s="111" t="str">
        <f ca="1">IF(ISBLANK(INDIRECT("記入用2!$h$166")),"",INDIRECT("記入用2!$h$166"))</f>
        <v/>
      </c>
      <c r="F204" s="110" t="str">
        <f ca="1">IF(ISBLANK(INDIRECT("記入用2!$I$166")),"",INDIRECT("記入用2!$I$166"))</f>
        <v/>
      </c>
      <c r="G204" s="110" t="str">
        <f ca="1">IF(ISBLANK(INDIRECT("記入用2!$J$166")),"",INDIRECT("記入用2!$J$166"))</f>
        <v/>
      </c>
      <c r="H204" s="110" t="str">
        <f ca="1">IF(ISBLANK(INDIRECT("記入用2!$K$166")),"",INDIRECT("記入用2!$K$166"))</f>
        <v/>
      </c>
      <c r="I204" s="110" t="str">
        <f ca="1">IF(ISBLANK(INDIRECT("記入用2!$L$166")),"",INDIRECT("記入用2!$L$166"))</f>
        <v/>
      </c>
      <c r="J204" s="110"/>
    </row>
    <row r="205" spans="1:10" s="90" customFormat="1" ht="63.75" customHeight="1">
      <c r="A205" s="108">
        <v>3</v>
      </c>
      <c r="B205" s="108" t="str">
        <f ca="1">IF(ISBLANK(INDIRECT("記入用2!$e$167")),"",INDIRECT("記入用2!$e$167"))</f>
        <v/>
      </c>
      <c r="C205" s="108" t="str">
        <f ca="1">IF(ISBLANK(INDIRECT("記入用2!$f$167")),"",INDIRECT("記入用2!$f$167"))</f>
        <v/>
      </c>
      <c r="D205" s="110" t="str">
        <f ca="1">IF(ISBLANK(INDIRECT("記入用2!$G$167")),"",INDIRECT("記入用2!$G$167"))</f>
        <v/>
      </c>
      <c r="E205" s="111" t="str">
        <f ca="1">IF(ISBLANK(INDIRECT("記入用2!$h$167")),"",INDIRECT("記入用2!$h$167"))</f>
        <v/>
      </c>
      <c r="F205" s="110" t="str">
        <f ca="1">IF(ISBLANK(INDIRECT("記入用2!$I$167")),"",INDIRECT("記入用2!$I$167"))</f>
        <v/>
      </c>
      <c r="G205" s="110" t="str">
        <f ca="1">IF(ISBLANK(INDIRECT("記入用2!$J$167")),"",INDIRECT("記入用2!$J$167"))</f>
        <v/>
      </c>
      <c r="H205" s="110" t="str">
        <f ca="1">IF(ISBLANK(INDIRECT("記入用2!$K$167")),"",INDIRECT("記入用2!$K$167"))</f>
        <v/>
      </c>
      <c r="I205" s="110" t="str">
        <f ca="1">IF(ISBLANK(INDIRECT("記入用2!$L$167")),"",INDIRECT("記入用2!$L$167"))</f>
        <v/>
      </c>
      <c r="J205" s="110"/>
    </row>
    <row r="206" spans="1:10" s="81" customFormat="1" ht="27.75" customHeight="1">
      <c r="A206" s="91" t="s">
        <v>182</v>
      </c>
      <c r="B206" s="89"/>
      <c r="C206" s="89"/>
      <c r="E206" s="91" t="s">
        <v>311</v>
      </c>
      <c r="F206" s="92"/>
      <c r="G206" s="92"/>
      <c r="H206" s="92"/>
      <c r="I206" s="92"/>
      <c r="J206" s="92"/>
    </row>
    <row r="207" spans="1:10" s="90" customFormat="1" ht="63.75" customHeight="1">
      <c r="A207" s="108">
        <v>1</v>
      </c>
      <c r="B207" s="108" t="str">
        <f ca="1">IF(ISBLANK(INDIRECT("記入用2!$e$168")),"",INDIRECT("記入用2!$e$168"))</f>
        <v/>
      </c>
      <c r="C207" s="108" t="str">
        <f ca="1">IF(ISBLANK(INDIRECT("記入用2!$f$168")),"",INDIRECT("記入用2!$f$168"))</f>
        <v/>
      </c>
      <c r="D207" s="110" t="str">
        <f ca="1">IF(ISBLANK(INDIRECT("記入用2!$G$168")),"",INDIRECT("記入用2!$G$168"))</f>
        <v/>
      </c>
      <c r="E207" s="111" t="str">
        <f ca="1">IF(ISBLANK(INDIRECT("記入用2!$h$168")),"",INDIRECT("記入用2!$h$168"))</f>
        <v/>
      </c>
      <c r="F207" s="110" t="str">
        <f ca="1">IF(ISBLANK(INDIRECT("記入用2!$I$168")),"",INDIRECT("記入用2!$I$168"))</f>
        <v/>
      </c>
      <c r="G207" s="110" t="str">
        <f ca="1">IF(ISBLANK(INDIRECT("記入用2!$J$168")),"",INDIRECT("記入用2!$J$168"))</f>
        <v/>
      </c>
      <c r="H207" s="110" t="str">
        <f ca="1">IF(ISBLANK(INDIRECT("記入用2!$K$168")),"",INDIRECT("記入用2!$K$168"))</f>
        <v/>
      </c>
      <c r="I207" s="110" t="str">
        <f ca="1">IF(ISBLANK(INDIRECT("記入用2!$L$168")),"",INDIRECT("記入用2!$L$168"))</f>
        <v/>
      </c>
      <c r="J207" s="110"/>
    </row>
    <row r="208" spans="1:10" s="90" customFormat="1" ht="63.75" customHeight="1">
      <c r="A208" s="108">
        <v>2</v>
      </c>
      <c r="B208" s="108" t="str">
        <f ca="1">IF(ISBLANK(INDIRECT("記入用2!$e$169")),"",INDIRECT("記入用2!$e$169"))</f>
        <v/>
      </c>
      <c r="C208" s="108" t="str">
        <f ca="1">IF(ISBLANK(INDIRECT("記入用2!$f$169")),"",INDIRECT("記入用2!$f$169"))</f>
        <v/>
      </c>
      <c r="D208" s="110" t="str">
        <f ca="1">IF(ISBLANK(INDIRECT("記入用2!$G$169")),"",INDIRECT("記入用2!$G$169"))</f>
        <v/>
      </c>
      <c r="E208" s="111" t="str">
        <f ca="1">IF(ISBLANK(INDIRECT("記入用2!$h$169")),"",INDIRECT("記入用2!$h$169"))</f>
        <v/>
      </c>
      <c r="F208" s="110" t="str">
        <f ca="1">IF(ISBLANK(INDIRECT("記入用2!$I$169")),"",INDIRECT("記入用2!$I$169"))</f>
        <v/>
      </c>
      <c r="G208" s="110" t="str">
        <f ca="1">IF(ISBLANK(INDIRECT("記入用2!$J$169")),"",INDIRECT("記入用2!$J$169"))</f>
        <v/>
      </c>
      <c r="H208" s="110" t="str">
        <f ca="1">IF(ISBLANK(INDIRECT("記入用2!$K$169")),"",INDIRECT("記入用2!$K$169"))</f>
        <v/>
      </c>
      <c r="I208" s="110" t="str">
        <f ca="1">IF(ISBLANK(INDIRECT("記入用2!$L$169")),"",INDIRECT("記入用2!$L$169"))</f>
        <v/>
      </c>
      <c r="J208" s="110"/>
    </row>
    <row r="209" spans="1:10" s="90" customFormat="1" ht="63.75" customHeight="1">
      <c r="A209" s="108">
        <v>3</v>
      </c>
      <c r="B209" s="108" t="str">
        <f ca="1">IF(ISBLANK(INDIRECT("記入用2!$e$170")),"",INDIRECT("記入用2!$e$170"))</f>
        <v/>
      </c>
      <c r="C209" s="108" t="str">
        <f ca="1">IF(ISBLANK(INDIRECT("記入用2!$f$170")),"",INDIRECT("記入用2!$f$170"))</f>
        <v/>
      </c>
      <c r="D209" s="110" t="str">
        <f ca="1">IF(ISBLANK(INDIRECT("記入用2!$G$170")),"",INDIRECT("記入用2!$G$170"))</f>
        <v/>
      </c>
      <c r="E209" s="111" t="str">
        <f ca="1">IF(ISBLANK(INDIRECT("記入用2!$h$170")),"",INDIRECT("記入用2!$h$170"))</f>
        <v/>
      </c>
      <c r="F209" s="110" t="str">
        <f ca="1">IF(ISBLANK(INDIRECT("記入用2!$I$170")),"",INDIRECT("記入用2!$I$170"))</f>
        <v/>
      </c>
      <c r="G209" s="110" t="str">
        <f ca="1">IF(ISBLANK(INDIRECT("記入用2!$J$170")),"",INDIRECT("記入用2!$J$170"))</f>
        <v/>
      </c>
      <c r="H209" s="110" t="str">
        <f ca="1">IF(ISBLANK(INDIRECT("記入用2!$K$170")),"",INDIRECT("記入用2!$K$170"))</f>
        <v/>
      </c>
      <c r="I209" s="110" t="str">
        <f ca="1">IF(ISBLANK(INDIRECT("記入用2!$L$170")),"",INDIRECT("記入用2!$L$170"))</f>
        <v/>
      </c>
      <c r="J209" s="110"/>
    </row>
    <row r="210" spans="1:10" s="81" customFormat="1" ht="27.75" customHeight="1">
      <c r="A210" s="91" t="s">
        <v>182</v>
      </c>
      <c r="B210" s="89"/>
      <c r="C210" s="89"/>
      <c r="E210" s="91" t="s">
        <v>312</v>
      </c>
      <c r="F210" s="92"/>
      <c r="G210" s="92"/>
      <c r="H210" s="92"/>
      <c r="I210" s="92"/>
      <c r="J210" s="92"/>
    </row>
    <row r="211" spans="1:10" s="90" customFormat="1" ht="63.75" customHeight="1">
      <c r="A211" s="108">
        <v>1</v>
      </c>
      <c r="B211" s="108" t="str">
        <f ca="1">IF(ISBLANK(INDIRECT("記入用2!$e$171")),"",INDIRECT("記入用2!$e$171"))</f>
        <v/>
      </c>
      <c r="C211" s="108" t="str">
        <f ca="1">IF(ISBLANK(INDIRECT("記入用2!$f$171")),"",INDIRECT("記入用2!$f$171"))</f>
        <v/>
      </c>
      <c r="D211" s="110" t="str">
        <f ca="1">IF(ISBLANK(INDIRECT("記入用2!$G$171")),"",INDIRECT("記入用2!$G$171"))</f>
        <v/>
      </c>
      <c r="E211" s="111" t="str">
        <f ca="1">IF(ISBLANK(INDIRECT("記入用2!$h$171")),"",INDIRECT("記入用2!$h$171"))</f>
        <v/>
      </c>
      <c r="F211" s="110" t="str">
        <f ca="1">IF(ISBLANK(INDIRECT("記入用2!$I$171")),"",INDIRECT("記入用2!$I$171"))</f>
        <v/>
      </c>
      <c r="G211" s="110" t="str">
        <f ca="1">IF(ISBLANK(INDIRECT("記入用2!$J$171")),"",INDIRECT("記入用2!$J$171"))</f>
        <v/>
      </c>
      <c r="H211" s="110" t="str">
        <f ca="1">IF(ISBLANK(INDIRECT("記入用2!$K$171")),"",INDIRECT("記入用2!$K$171"))</f>
        <v/>
      </c>
      <c r="I211" s="110" t="str">
        <f ca="1">IF(ISBLANK(INDIRECT("記入用2!$L$171")),"",INDIRECT("記入用2!$L$171"))</f>
        <v/>
      </c>
      <c r="J211" s="110"/>
    </row>
    <row r="212" spans="1:10" s="90" customFormat="1" ht="63.75" customHeight="1">
      <c r="A212" s="108">
        <v>2</v>
      </c>
      <c r="B212" s="108" t="str">
        <f ca="1">IF(ISBLANK(INDIRECT("記入用2!$e$172")),"",INDIRECT("記入用2!$e$172"))</f>
        <v/>
      </c>
      <c r="C212" s="108" t="str">
        <f ca="1">IF(ISBLANK(INDIRECT("記入用2!$f$172")),"",INDIRECT("記入用2!$f$172"))</f>
        <v/>
      </c>
      <c r="D212" s="110" t="str">
        <f ca="1">IF(ISBLANK(INDIRECT("記入用2!$G$172")),"",INDIRECT("記入用2!$G$172"))</f>
        <v/>
      </c>
      <c r="E212" s="111" t="str">
        <f ca="1">IF(ISBLANK(INDIRECT("記入用2!$h$172")),"",INDIRECT("記入用2!$h$172"))</f>
        <v/>
      </c>
      <c r="F212" s="110" t="str">
        <f ca="1">IF(ISBLANK(INDIRECT("記入用2!$I$172")),"",INDIRECT("記入用2!$I$172"))</f>
        <v/>
      </c>
      <c r="G212" s="110" t="str">
        <f ca="1">IF(ISBLANK(INDIRECT("記入用2!$J$172")),"",INDIRECT("記入用2!$J$172"))</f>
        <v/>
      </c>
      <c r="H212" s="110" t="str">
        <f ca="1">IF(ISBLANK(INDIRECT("記入用2!$K$172")),"",INDIRECT("記入用2!$K$172"))</f>
        <v/>
      </c>
      <c r="I212" s="110" t="str">
        <f ca="1">IF(ISBLANK(INDIRECT("記入用2!$L$172")),"",INDIRECT("記入用2!$L$172"))</f>
        <v/>
      </c>
      <c r="J212" s="110"/>
    </row>
    <row r="213" spans="1:10" s="90" customFormat="1" ht="63.75" customHeight="1">
      <c r="A213" s="108">
        <v>3</v>
      </c>
      <c r="B213" s="108" t="str">
        <f ca="1">IF(ISBLANK(INDIRECT("記入用2!$e$173")),"",INDIRECT("記入用2!$e$173"))</f>
        <v/>
      </c>
      <c r="C213" s="108" t="str">
        <f ca="1">IF(ISBLANK(INDIRECT("記入用2!$f$173")),"",INDIRECT("記入用2!$f$173"))</f>
        <v/>
      </c>
      <c r="D213" s="110" t="str">
        <f ca="1">IF(ISBLANK(INDIRECT("記入用2!$G$173")),"",INDIRECT("記入用2!$G$173"))</f>
        <v/>
      </c>
      <c r="E213" s="111" t="str">
        <f ca="1">IF(ISBLANK(INDIRECT("記入用2!$h$173")),"",INDIRECT("記入用2!$h$173"))</f>
        <v/>
      </c>
      <c r="F213" s="110" t="str">
        <f ca="1">IF(ISBLANK(INDIRECT("記入用2!$I$173")),"",INDIRECT("記入用2!$I$173"))</f>
        <v/>
      </c>
      <c r="G213" s="110" t="str">
        <f ca="1">IF(ISBLANK(INDIRECT("記入用2!$J$173")),"",INDIRECT("記入用2!$J$173"))</f>
        <v/>
      </c>
      <c r="H213" s="110" t="str">
        <f ca="1">IF(ISBLANK(INDIRECT("記入用2!$K$173")),"",INDIRECT("記入用2!$K$173"))</f>
        <v/>
      </c>
      <c r="I213" s="110" t="str">
        <f ca="1">IF(ISBLANK(INDIRECT("記入用2!$L$173")),"",INDIRECT("記入用2!$L$173"))</f>
        <v/>
      </c>
      <c r="J213" s="110"/>
    </row>
    <row r="214" spans="1:10" s="81" customFormat="1" ht="27.75" customHeight="1">
      <c r="A214" s="91" t="s">
        <v>182</v>
      </c>
      <c r="B214" s="89"/>
      <c r="C214" s="89"/>
      <c r="E214" s="91" t="s">
        <v>313</v>
      </c>
      <c r="F214" s="92"/>
      <c r="G214" s="92"/>
      <c r="H214" s="92"/>
      <c r="I214" s="92"/>
      <c r="J214" s="92"/>
    </row>
    <row r="215" spans="1:10" s="90" customFormat="1" ht="63.75" customHeight="1">
      <c r="A215" s="108">
        <v>1</v>
      </c>
      <c r="B215" s="108" t="str">
        <f ca="1">IF(ISBLANK(INDIRECT("記入用2!$e$174")),"",INDIRECT("記入用2!$e$174"))</f>
        <v/>
      </c>
      <c r="C215" s="108" t="str">
        <f ca="1">IF(ISBLANK(INDIRECT("記入用2!$f$174")),"",INDIRECT("記入用2!$f$174"))</f>
        <v/>
      </c>
      <c r="D215" s="110" t="str">
        <f ca="1">IF(ISBLANK(INDIRECT("記入用2!$G$174")),"",INDIRECT("記入用2!$G$174"))</f>
        <v/>
      </c>
      <c r="E215" s="111" t="str">
        <f ca="1">IF(ISBLANK(INDIRECT("記入用2!$h$174")),"",INDIRECT("記入用2!$h$174"))</f>
        <v/>
      </c>
      <c r="F215" s="110" t="str">
        <f ca="1">IF(ISBLANK(INDIRECT("記入用2!$I$174")),"",INDIRECT("記入用2!$I$174"))</f>
        <v/>
      </c>
      <c r="G215" s="110" t="str">
        <f ca="1">IF(ISBLANK(INDIRECT("記入用2!$J$174")),"",INDIRECT("記入用2!$J$174"))</f>
        <v/>
      </c>
      <c r="H215" s="110" t="str">
        <f ca="1">IF(ISBLANK(INDIRECT("記入用2!$K$174")),"",INDIRECT("記入用2!$K$174"))</f>
        <v/>
      </c>
      <c r="I215" s="110" t="str">
        <f ca="1">IF(ISBLANK(INDIRECT("記入用2!$L$174")),"",INDIRECT("記入用2!$L$174"))</f>
        <v/>
      </c>
      <c r="J215" s="110"/>
    </row>
    <row r="216" spans="1:10" s="90" customFormat="1" ht="63.75" customHeight="1">
      <c r="A216" s="108">
        <v>2</v>
      </c>
      <c r="B216" s="108" t="str">
        <f ca="1">IF(ISBLANK(INDIRECT("記入用2!$e$175")),"",INDIRECT("記入用2!$e$175"))</f>
        <v/>
      </c>
      <c r="C216" s="108" t="str">
        <f ca="1">IF(ISBLANK(INDIRECT("記入用2!$f$175")),"",INDIRECT("記入用2!$f$175"))</f>
        <v/>
      </c>
      <c r="D216" s="110" t="str">
        <f ca="1">IF(ISBLANK(INDIRECT("記入用2!$G$175")),"",INDIRECT("記入用2!$G$175"))</f>
        <v/>
      </c>
      <c r="E216" s="111" t="str">
        <f ca="1">IF(ISBLANK(INDIRECT("記入用2!$h$175")),"",INDIRECT("記入用2!$h$175"))</f>
        <v/>
      </c>
      <c r="F216" s="110" t="str">
        <f ca="1">IF(ISBLANK(INDIRECT("記入用2!$I$175")),"",INDIRECT("記入用2!$I$175"))</f>
        <v/>
      </c>
      <c r="G216" s="110" t="str">
        <f ca="1">IF(ISBLANK(INDIRECT("記入用2!$J$175")),"",INDIRECT("記入用2!$J$175"))</f>
        <v/>
      </c>
      <c r="H216" s="110" t="str">
        <f ca="1">IF(ISBLANK(INDIRECT("記入用2!$K$175")),"",INDIRECT("記入用2!$K$175"))</f>
        <v/>
      </c>
      <c r="I216" s="110" t="str">
        <f ca="1">IF(ISBLANK(INDIRECT("記入用2!$L$175")),"",INDIRECT("記入用2!$L$175"))</f>
        <v/>
      </c>
      <c r="J216" s="110"/>
    </row>
    <row r="217" spans="1:10" s="90" customFormat="1" ht="63.75" customHeight="1">
      <c r="A217" s="108">
        <v>3</v>
      </c>
      <c r="B217" s="108" t="str">
        <f ca="1">IF(ISBLANK(INDIRECT("記入用2!$e$176")),"",INDIRECT("記入用2!$e$176"))</f>
        <v/>
      </c>
      <c r="C217" s="108" t="str">
        <f ca="1">IF(ISBLANK(INDIRECT("記入用2!$f$176")),"",INDIRECT("記入用2!$f$176"))</f>
        <v/>
      </c>
      <c r="D217" s="110" t="str">
        <f ca="1">IF(ISBLANK(INDIRECT("記入用2!$G$176")),"",INDIRECT("記入用2!$G$176"))</f>
        <v/>
      </c>
      <c r="E217" s="111" t="str">
        <f ca="1">IF(ISBLANK(INDIRECT("記入用2!$h$176")),"",INDIRECT("記入用2!$h$176"))</f>
        <v/>
      </c>
      <c r="F217" s="110" t="str">
        <f ca="1">IF(ISBLANK(INDIRECT("記入用2!$I$176")),"",INDIRECT("記入用2!$I$176"))</f>
        <v/>
      </c>
      <c r="G217" s="110" t="str">
        <f ca="1">IF(ISBLANK(INDIRECT("記入用2!$J$176")),"",INDIRECT("記入用2!$J$176"))</f>
        <v/>
      </c>
      <c r="H217" s="110" t="str">
        <f ca="1">IF(ISBLANK(INDIRECT("記入用2!$K$176")),"",INDIRECT("記入用2!$K$176"))</f>
        <v/>
      </c>
      <c r="I217" s="110" t="str">
        <f ca="1">IF(ISBLANK(INDIRECT("記入用2!$L$176")),"",INDIRECT("記入用2!$L$176"))</f>
        <v/>
      </c>
      <c r="J217" s="110"/>
    </row>
    <row r="218" spans="1:10" s="89" customFormat="1" ht="27.75" customHeight="1">
      <c r="A218" s="91" t="s">
        <v>183</v>
      </c>
      <c r="D218" s="91"/>
      <c r="E218" s="91" t="s">
        <v>314</v>
      </c>
      <c r="F218" s="91"/>
      <c r="G218" s="91"/>
      <c r="H218" s="92"/>
      <c r="I218" s="92"/>
      <c r="J218" s="92"/>
    </row>
    <row r="219" spans="1:10" s="90" customFormat="1" ht="63.75" customHeight="1">
      <c r="A219" s="108">
        <v>1</v>
      </c>
      <c r="B219" s="108" t="str">
        <f ca="1">IF(ISBLANK(INDIRECT("記入用2!$e$177")),"",INDIRECT("記入用2!$e$177"))</f>
        <v/>
      </c>
      <c r="C219" s="108" t="str">
        <f ca="1">IF(ISBLANK(INDIRECT("記入用2!$f$177")),"",INDIRECT("記入用2!$f$177"))</f>
        <v/>
      </c>
      <c r="D219" s="110" t="str">
        <f ca="1">IF(ISBLANK(INDIRECT("記入用2!$G$177")),"",INDIRECT("記入用2!$G$177"))</f>
        <v/>
      </c>
      <c r="E219" s="111" t="str">
        <f ca="1">IF(ISBLANK(INDIRECT("記入用2!$h$177")),"",INDIRECT("記入用2!$h$177"))</f>
        <v/>
      </c>
      <c r="F219" s="110" t="str">
        <f ca="1">IF(ISBLANK(INDIRECT("記入用2!$I$177")),"",INDIRECT("記入用2!$I$177"))</f>
        <v/>
      </c>
      <c r="G219" s="110" t="str">
        <f ca="1">IF(ISBLANK(INDIRECT("記入用2!$J$177")),"",INDIRECT("記入用2!$J$177"))</f>
        <v/>
      </c>
      <c r="H219" s="110" t="str">
        <f ca="1">IF(ISBLANK(INDIRECT("記入用2!$K$177")),"",INDIRECT("記入用2!$K$177"))</f>
        <v/>
      </c>
      <c r="I219" s="110" t="str">
        <f ca="1">IF(ISBLANK(INDIRECT("記入用2!$L$177")),"",INDIRECT("記入用2!$L$177"))</f>
        <v/>
      </c>
      <c r="J219" s="110"/>
    </row>
    <row r="220" spans="1:10" s="90" customFormat="1" ht="63.75" customHeight="1">
      <c r="A220" s="108">
        <v>2</v>
      </c>
      <c r="B220" s="108" t="str">
        <f ca="1">IF(ISBLANK(INDIRECT("記入用2!$e$178")),"",INDIRECT("記入用2!$e$178"))</f>
        <v/>
      </c>
      <c r="C220" s="108" t="str">
        <f ca="1">IF(ISBLANK(INDIRECT("記入用2!$f$178")),"",INDIRECT("記入用2!$f$178"))</f>
        <v/>
      </c>
      <c r="D220" s="110" t="str">
        <f ca="1">IF(ISBLANK(INDIRECT("記入用2!$G$178")),"",INDIRECT("記入用2!$G$178"))</f>
        <v/>
      </c>
      <c r="E220" s="111" t="str">
        <f ca="1">IF(ISBLANK(INDIRECT("記入用2!$h$178")),"",INDIRECT("記入用2!$h$178"))</f>
        <v/>
      </c>
      <c r="F220" s="110" t="str">
        <f ca="1">IF(ISBLANK(INDIRECT("記入用2!$I$178")),"",INDIRECT("記入用2!$I$178"))</f>
        <v/>
      </c>
      <c r="G220" s="110" t="str">
        <f ca="1">IF(ISBLANK(INDIRECT("記入用2!$J$178")),"",INDIRECT("記入用2!$J$178"))</f>
        <v/>
      </c>
      <c r="H220" s="110" t="str">
        <f ca="1">IF(ISBLANK(INDIRECT("記入用2!$K$178")),"",INDIRECT("記入用2!$K$178"))</f>
        <v/>
      </c>
      <c r="I220" s="110" t="str">
        <f ca="1">IF(ISBLANK(INDIRECT("記入用2!$L$178")),"",INDIRECT("記入用2!$L$178"))</f>
        <v/>
      </c>
      <c r="J220" s="110"/>
    </row>
    <row r="221" spans="1:10" s="90" customFormat="1" ht="63.75" customHeight="1">
      <c r="A221" s="108">
        <v>3</v>
      </c>
      <c r="B221" s="108" t="str">
        <f ca="1">IF(ISBLANK(INDIRECT("記入用2!$e$179")),"",INDIRECT("記入用2!$e$179"))</f>
        <v/>
      </c>
      <c r="C221" s="108" t="str">
        <f ca="1">IF(ISBLANK(INDIRECT("記入用2!$f$179")),"",INDIRECT("記入用2!$f$179"))</f>
        <v/>
      </c>
      <c r="D221" s="110" t="str">
        <f ca="1">IF(ISBLANK(INDIRECT("記入用2!$G$179")),"",INDIRECT("記入用2!$G$179"))</f>
        <v/>
      </c>
      <c r="E221" s="111" t="str">
        <f ca="1">IF(ISBLANK(INDIRECT("記入用2!$h$179")),"",INDIRECT("記入用2!$h$179"))</f>
        <v/>
      </c>
      <c r="F221" s="110" t="str">
        <f ca="1">IF(ISBLANK(INDIRECT("記入用2!$I$179")),"",INDIRECT("記入用2!$I$179"))</f>
        <v/>
      </c>
      <c r="G221" s="110" t="str">
        <f ca="1">IF(ISBLANK(INDIRECT("記入用2!$J$179")),"",INDIRECT("記入用2!$J$179"))</f>
        <v/>
      </c>
      <c r="H221" s="110" t="str">
        <f ca="1">IF(ISBLANK(INDIRECT("記入用2!$K$179")),"",INDIRECT("記入用2!$K$179"))</f>
        <v/>
      </c>
      <c r="I221" s="110" t="str">
        <f ca="1">IF(ISBLANK(INDIRECT("記入用2!$L$179")),"",INDIRECT("記入用2!$L$179"))</f>
        <v/>
      </c>
      <c r="J221" s="110"/>
    </row>
    <row r="222" spans="1:10" s="89" customFormat="1" ht="27.75" customHeight="1">
      <c r="A222" s="91" t="s">
        <v>183</v>
      </c>
      <c r="D222" s="91"/>
      <c r="E222" s="91" t="s">
        <v>315</v>
      </c>
      <c r="F222" s="91"/>
      <c r="G222" s="91"/>
      <c r="H222" s="92"/>
      <c r="I222" s="92"/>
      <c r="J222" s="92"/>
    </row>
    <row r="223" spans="1:10" s="90" customFormat="1" ht="63.75" customHeight="1">
      <c r="A223" s="108">
        <v>1</v>
      </c>
      <c r="B223" s="108" t="str">
        <f ca="1">IF(ISBLANK(INDIRECT("記入用2!$e$180")),"",INDIRECT("記入用2!$e$180"))</f>
        <v/>
      </c>
      <c r="C223" s="108" t="str">
        <f ca="1">IF(ISBLANK(INDIRECT("記入用2!$f$180")),"",INDIRECT("記入用2!$f$180"))</f>
        <v/>
      </c>
      <c r="D223" s="110" t="str">
        <f ca="1">IF(ISBLANK(INDIRECT("記入用2!$G$180")),"",INDIRECT("記入用2!$G$180"))</f>
        <v/>
      </c>
      <c r="E223" s="111" t="str">
        <f ca="1">IF(ISBLANK(INDIRECT("記入用2!$h$180")),"",INDIRECT("記入用2!$h$180"))</f>
        <v/>
      </c>
      <c r="F223" s="110" t="str">
        <f ca="1">IF(ISBLANK(INDIRECT("記入用2!$I$180")),"",INDIRECT("記入用2!$I$180"))</f>
        <v/>
      </c>
      <c r="G223" s="110" t="str">
        <f ca="1">IF(ISBLANK(INDIRECT("記入用2!$J$180")),"",INDIRECT("記入用2!$J$180"))</f>
        <v/>
      </c>
      <c r="H223" s="110" t="str">
        <f ca="1">IF(ISBLANK(INDIRECT("記入用2!$K$180")),"",INDIRECT("記入用2!$K$180"))</f>
        <v/>
      </c>
      <c r="I223" s="110" t="str">
        <f ca="1">IF(ISBLANK(INDIRECT("記入用2!$L$180")),"",INDIRECT("記入用2!$L$180"))</f>
        <v/>
      </c>
      <c r="J223" s="110"/>
    </row>
    <row r="224" spans="1:10" s="90" customFormat="1" ht="63.75" customHeight="1">
      <c r="A224" s="108">
        <v>2</v>
      </c>
      <c r="B224" s="108" t="str">
        <f ca="1">IF(ISBLANK(INDIRECT("記入用2!$e$181")),"",INDIRECT("記入用2!$e$181"))</f>
        <v/>
      </c>
      <c r="C224" s="108" t="str">
        <f ca="1">IF(ISBLANK(INDIRECT("記入用2!$f$181")),"",INDIRECT("記入用2!$f$181"))</f>
        <v/>
      </c>
      <c r="D224" s="110" t="str">
        <f ca="1">IF(ISBLANK(INDIRECT("記入用2!$G$181")),"",INDIRECT("記入用2!$G$181"))</f>
        <v/>
      </c>
      <c r="E224" s="111" t="str">
        <f ca="1">IF(ISBLANK(INDIRECT("記入用2!$h$181")),"",INDIRECT("記入用2!$h$181"))</f>
        <v/>
      </c>
      <c r="F224" s="110" t="str">
        <f ca="1">IF(ISBLANK(INDIRECT("記入用2!$I$181")),"",INDIRECT("記入用2!$I$181"))</f>
        <v/>
      </c>
      <c r="G224" s="110" t="str">
        <f ca="1">IF(ISBLANK(INDIRECT("記入用2!$J$181")),"",INDIRECT("記入用2!$J$181"))</f>
        <v/>
      </c>
      <c r="H224" s="110" t="str">
        <f ca="1">IF(ISBLANK(INDIRECT("記入用2!$K$181")),"",INDIRECT("記入用2!$K$181"))</f>
        <v/>
      </c>
      <c r="I224" s="110" t="str">
        <f ca="1">IF(ISBLANK(INDIRECT("記入用2!$L$181")),"",INDIRECT("記入用2!$L$181"))</f>
        <v/>
      </c>
      <c r="J224" s="110"/>
    </row>
    <row r="225" spans="1:10" s="90" customFormat="1" ht="63.75" customHeight="1">
      <c r="A225" s="108">
        <v>3</v>
      </c>
      <c r="B225" s="108" t="str">
        <f ca="1">IF(ISBLANK(INDIRECT("記入用2!$e$182")),"",INDIRECT("記入用2!$e$182"))</f>
        <v/>
      </c>
      <c r="C225" s="108" t="str">
        <f ca="1">IF(ISBLANK(INDIRECT("記入用2!$f$182")),"",INDIRECT("記入用2!$f$182"))</f>
        <v/>
      </c>
      <c r="D225" s="110" t="str">
        <f ca="1">IF(ISBLANK(INDIRECT("記入用2!$G$182")),"",INDIRECT("記入用2!$G$182"))</f>
        <v/>
      </c>
      <c r="E225" s="111" t="str">
        <f ca="1">IF(ISBLANK(INDIRECT("記入用2!$h$182")),"",INDIRECT("記入用2!$h$182"))</f>
        <v/>
      </c>
      <c r="F225" s="110" t="str">
        <f ca="1">IF(ISBLANK(INDIRECT("記入用2!$I$182")),"",INDIRECT("記入用2!$I$182"))</f>
        <v/>
      </c>
      <c r="G225" s="110" t="str">
        <f ca="1">IF(ISBLANK(INDIRECT("記入用2!$J$182")),"",INDIRECT("記入用2!$J$182"))</f>
        <v/>
      </c>
      <c r="H225" s="110" t="str">
        <f ca="1">IF(ISBLANK(INDIRECT("記入用2!$K$182")),"",INDIRECT("記入用2!$K$182"))</f>
        <v/>
      </c>
      <c r="I225" s="110" t="str">
        <f ca="1">IF(ISBLANK(INDIRECT("記入用2!$L$182")),"",INDIRECT("記入用2!$L$182"))</f>
        <v/>
      </c>
      <c r="J225" s="110"/>
    </row>
    <row r="226" spans="1:10" s="89" customFormat="1" ht="27.75" customHeight="1">
      <c r="A226" s="91" t="s">
        <v>183</v>
      </c>
      <c r="D226" s="91"/>
      <c r="E226" s="91" t="s">
        <v>316</v>
      </c>
      <c r="F226" s="91"/>
      <c r="G226" s="91"/>
      <c r="H226" s="92"/>
      <c r="I226" s="92"/>
      <c r="J226" s="92"/>
    </row>
    <row r="227" spans="1:10" s="90" customFormat="1" ht="63.75" customHeight="1">
      <c r="A227" s="108">
        <v>1</v>
      </c>
      <c r="B227" s="108" t="str">
        <f ca="1">IF(ISBLANK(INDIRECT("記入用2!$e$183")),"",INDIRECT("記入用2!$e$183"))</f>
        <v/>
      </c>
      <c r="C227" s="108" t="str">
        <f ca="1">IF(ISBLANK(INDIRECT("記入用2!$f$183")),"",INDIRECT("記入用2!$f$183"))</f>
        <v/>
      </c>
      <c r="D227" s="110" t="str">
        <f ca="1">IF(ISBLANK(INDIRECT("記入用2!$G$183")),"",INDIRECT("記入用2!$G$183"))</f>
        <v/>
      </c>
      <c r="E227" s="111" t="str">
        <f ca="1">IF(ISBLANK(INDIRECT("記入用2!$h$183")),"",INDIRECT("記入用2!$h$183"))</f>
        <v/>
      </c>
      <c r="F227" s="110" t="str">
        <f ca="1">IF(ISBLANK(INDIRECT("記入用2!$I$183")),"",INDIRECT("記入用2!$I$183"))</f>
        <v/>
      </c>
      <c r="G227" s="110" t="str">
        <f ca="1">IF(ISBLANK(INDIRECT("記入用2!$J$183")),"",INDIRECT("記入用2!$J$183"))</f>
        <v/>
      </c>
      <c r="H227" s="110" t="str">
        <f ca="1">IF(ISBLANK(INDIRECT("記入用2!$K$183")),"",INDIRECT("記入用2!$K$183"))</f>
        <v/>
      </c>
      <c r="I227" s="110" t="str">
        <f ca="1">IF(ISBLANK(INDIRECT("記入用2!$L$183")),"",INDIRECT("記入用2!$L$183"))</f>
        <v/>
      </c>
      <c r="J227" s="110"/>
    </row>
    <row r="228" spans="1:10" s="90" customFormat="1" ht="63.75" customHeight="1">
      <c r="A228" s="108">
        <v>2</v>
      </c>
      <c r="B228" s="108" t="str">
        <f ca="1">IF(ISBLANK(INDIRECT("記入用2!$e$184")),"",INDIRECT("記入用2!$e$184"))</f>
        <v/>
      </c>
      <c r="C228" s="108" t="str">
        <f ca="1">IF(ISBLANK(INDIRECT("記入用2!$f$184")),"",INDIRECT("記入用2!$f$184"))</f>
        <v/>
      </c>
      <c r="D228" s="110" t="str">
        <f ca="1">IF(ISBLANK(INDIRECT("記入用2!$G$184")),"",INDIRECT("記入用2!$G$184"))</f>
        <v/>
      </c>
      <c r="E228" s="111" t="str">
        <f ca="1">IF(ISBLANK(INDIRECT("記入用2!$h$184")),"",INDIRECT("記入用2!$h$184"))</f>
        <v/>
      </c>
      <c r="F228" s="110" t="str">
        <f ca="1">IF(ISBLANK(INDIRECT("記入用2!$I$184")),"",INDIRECT("記入用2!$I$184"))</f>
        <v/>
      </c>
      <c r="G228" s="110" t="str">
        <f ca="1">IF(ISBLANK(INDIRECT("記入用2!$J$184")),"",INDIRECT("記入用2!$J$184"))</f>
        <v/>
      </c>
      <c r="H228" s="110" t="str">
        <f ca="1">IF(ISBLANK(INDIRECT("記入用2!$K$184")),"",INDIRECT("記入用2!$K$184"))</f>
        <v/>
      </c>
      <c r="I228" s="110" t="str">
        <f ca="1">IF(ISBLANK(INDIRECT("記入用2!$L$184")),"",INDIRECT("記入用2!$L$184"))</f>
        <v/>
      </c>
      <c r="J228" s="110"/>
    </row>
    <row r="229" spans="1:10" s="90" customFormat="1" ht="63.75" customHeight="1">
      <c r="A229" s="108">
        <v>3</v>
      </c>
      <c r="B229" s="108" t="str">
        <f ca="1">IF(ISBLANK(INDIRECT("記入用2!$e$185")),"",INDIRECT("記入用2!$e$185"))</f>
        <v/>
      </c>
      <c r="C229" s="108" t="str">
        <f ca="1">IF(ISBLANK(INDIRECT("記入用2!$f$185")),"",INDIRECT("記入用2!$f$185"))</f>
        <v/>
      </c>
      <c r="D229" s="110" t="str">
        <f ca="1">IF(ISBLANK(INDIRECT("記入用2!$G$185")),"",INDIRECT("記入用2!$G$185"))</f>
        <v/>
      </c>
      <c r="E229" s="111" t="str">
        <f ca="1">IF(ISBLANK(INDIRECT("記入用2!$h$185")),"",INDIRECT("記入用2!$h$185"))</f>
        <v/>
      </c>
      <c r="F229" s="110" t="str">
        <f ca="1">IF(ISBLANK(INDIRECT("記入用2!$I$185")),"",INDIRECT("記入用2!$I$185"))</f>
        <v/>
      </c>
      <c r="G229" s="110" t="str">
        <f ca="1">IF(ISBLANK(INDIRECT("記入用2!$J$185")),"",INDIRECT("記入用2!$J$185"))</f>
        <v/>
      </c>
      <c r="H229" s="110" t="str">
        <f ca="1">IF(ISBLANK(INDIRECT("記入用2!$K$185")),"",INDIRECT("記入用2!$K$185"))</f>
        <v/>
      </c>
      <c r="I229" s="110" t="str">
        <f ca="1">IF(ISBLANK(INDIRECT("記入用2!$L$185")),"",INDIRECT("記入用2!$L$185"))</f>
        <v/>
      </c>
      <c r="J229" s="110"/>
    </row>
    <row r="230" spans="1:10" s="89" customFormat="1" ht="27.75" customHeight="1">
      <c r="A230" s="91" t="s">
        <v>183</v>
      </c>
      <c r="D230" s="91"/>
      <c r="E230" s="91" t="s">
        <v>317</v>
      </c>
      <c r="F230" s="92"/>
      <c r="G230" s="92"/>
      <c r="H230" s="92"/>
      <c r="I230" s="92"/>
      <c r="J230" s="92"/>
    </row>
    <row r="231" spans="1:10" s="90" customFormat="1" ht="63.75" customHeight="1">
      <c r="A231" s="108">
        <v>1</v>
      </c>
      <c r="B231" s="108" t="str">
        <f ca="1">IF(ISBLANK(INDIRECT("記入用2!$e$186")),"",INDIRECT("記入用2!$e$186"))</f>
        <v/>
      </c>
      <c r="C231" s="108" t="str">
        <f ca="1">IF(ISBLANK(INDIRECT("記入用2!$f$186")),"",INDIRECT("記入用2!$f$186"))</f>
        <v/>
      </c>
      <c r="D231" s="110" t="str">
        <f ca="1">IF(ISBLANK(INDIRECT("記入用2!$G$186")),"",INDIRECT("記入用2!$G$186"))</f>
        <v/>
      </c>
      <c r="E231" s="111" t="str">
        <f ca="1">IF(ISBLANK(INDIRECT("記入用2!$h$186")),"",INDIRECT("記入用2!$h$186"))</f>
        <v/>
      </c>
      <c r="F231" s="110" t="str">
        <f ca="1">IF(ISBLANK(INDIRECT("記入用2!$I$186")),"",INDIRECT("記入用2!$I$186"))</f>
        <v/>
      </c>
      <c r="G231" s="110" t="str">
        <f ca="1">IF(ISBLANK(INDIRECT("記入用2!$J$186")),"",INDIRECT("記入用2!$J$186"))</f>
        <v/>
      </c>
      <c r="H231" s="110" t="str">
        <f ca="1">IF(ISBLANK(INDIRECT("記入用2!$K$186")),"",INDIRECT("記入用2!$K$186"))</f>
        <v/>
      </c>
      <c r="I231" s="110" t="str">
        <f ca="1">IF(ISBLANK(INDIRECT("記入用2!$L$186")),"",INDIRECT("記入用2!$L$186"))</f>
        <v/>
      </c>
      <c r="J231" s="110"/>
    </row>
    <row r="232" spans="1:10" s="90" customFormat="1" ht="63.75" customHeight="1">
      <c r="A232" s="108">
        <v>2</v>
      </c>
      <c r="B232" s="108" t="str">
        <f ca="1">IF(ISBLANK(INDIRECT("記入用2!$e$187")),"",INDIRECT("記入用2!$e$187"))</f>
        <v/>
      </c>
      <c r="C232" s="108" t="str">
        <f ca="1">IF(ISBLANK(INDIRECT("記入用2!$f$187")),"",INDIRECT("記入用2!$f$187"))</f>
        <v/>
      </c>
      <c r="D232" s="110" t="str">
        <f ca="1">IF(ISBLANK(INDIRECT("記入用2!$G$187")),"",INDIRECT("記入用2!$G$187"))</f>
        <v/>
      </c>
      <c r="E232" s="111" t="str">
        <f ca="1">IF(ISBLANK(INDIRECT("記入用2!$h$187")),"",INDIRECT("記入用2!$h$187"))</f>
        <v/>
      </c>
      <c r="F232" s="110" t="str">
        <f ca="1">IF(ISBLANK(INDIRECT("記入用2!$I$187")),"",INDIRECT("記入用2!$I$187"))</f>
        <v/>
      </c>
      <c r="G232" s="110" t="str">
        <f ca="1">IF(ISBLANK(INDIRECT("記入用2!$J$187")),"",INDIRECT("記入用2!$J$187"))</f>
        <v/>
      </c>
      <c r="H232" s="110" t="str">
        <f ca="1">IF(ISBLANK(INDIRECT("記入用2!$K$187")),"",INDIRECT("記入用2!$K$187"))</f>
        <v/>
      </c>
      <c r="I232" s="110" t="str">
        <f ca="1">IF(ISBLANK(INDIRECT("記入用2!$L$187")),"",INDIRECT("記入用2!$L$187"))</f>
        <v/>
      </c>
      <c r="J232" s="110"/>
    </row>
    <row r="233" spans="1:10" s="90" customFormat="1" ht="63.75" customHeight="1">
      <c r="A233" s="108">
        <v>3</v>
      </c>
      <c r="B233" s="108" t="str">
        <f ca="1">IF(ISBLANK(INDIRECT("記入用2!$e$188")),"",INDIRECT("記入用2!$e$188"))</f>
        <v/>
      </c>
      <c r="C233" s="108" t="str">
        <f ca="1">IF(ISBLANK(INDIRECT("記入用2!$f$188")),"",INDIRECT("記入用2!$f$188"))</f>
        <v/>
      </c>
      <c r="D233" s="110" t="str">
        <f ca="1">IF(ISBLANK(INDIRECT("記入用2!$G$188")),"",INDIRECT("記入用2!$G$188"))</f>
        <v/>
      </c>
      <c r="E233" s="111" t="str">
        <f ca="1">IF(ISBLANK(INDIRECT("記入用2!$h$188")),"",INDIRECT("記入用2!$h$188"))</f>
        <v/>
      </c>
      <c r="F233" s="110" t="str">
        <f ca="1">IF(ISBLANK(INDIRECT("記入用2!$I$188")),"",INDIRECT("記入用2!$I$188"))</f>
        <v/>
      </c>
      <c r="G233" s="110" t="str">
        <f ca="1">IF(ISBLANK(INDIRECT("記入用2!$J$188")),"",INDIRECT("記入用2!$J$188"))</f>
        <v/>
      </c>
      <c r="H233" s="110" t="str">
        <f ca="1">IF(ISBLANK(INDIRECT("記入用2!$K$188")),"",INDIRECT("記入用2!$K$188"))</f>
        <v/>
      </c>
      <c r="I233" s="110" t="str">
        <f ca="1">IF(ISBLANK(INDIRECT("記入用2!$L$188")),"",INDIRECT("記入用2!$L$188"))</f>
        <v/>
      </c>
      <c r="J233" s="110"/>
    </row>
    <row r="234" spans="1:10" s="89" customFormat="1" ht="27.75" customHeight="1">
      <c r="A234" s="91" t="s">
        <v>183</v>
      </c>
      <c r="D234" s="91"/>
      <c r="E234" s="91" t="s">
        <v>318</v>
      </c>
      <c r="F234" s="92"/>
      <c r="G234" s="92"/>
      <c r="H234" s="92"/>
      <c r="I234" s="92"/>
      <c r="J234" s="92"/>
    </row>
    <row r="235" spans="1:10" s="90" customFormat="1" ht="63.75" customHeight="1">
      <c r="A235" s="108">
        <v>1</v>
      </c>
      <c r="B235" s="108" t="str">
        <f ca="1">IF(ISBLANK(INDIRECT("記入用2!$e$189")),"",INDIRECT("記入用2!$e$189"))</f>
        <v/>
      </c>
      <c r="C235" s="108" t="str">
        <f ca="1">IF(ISBLANK(INDIRECT("記入用2!$f$189")),"",INDIRECT("記入用2!$f$189"))</f>
        <v/>
      </c>
      <c r="D235" s="110" t="str">
        <f ca="1">IF(ISBLANK(INDIRECT("記入用2!$G$189")),"",INDIRECT("記入用2!$G$189"))</f>
        <v/>
      </c>
      <c r="E235" s="111" t="str">
        <f ca="1">IF(ISBLANK(INDIRECT("記入用2!$h$189")),"",INDIRECT("記入用2!$h$189"))</f>
        <v/>
      </c>
      <c r="F235" s="110" t="str">
        <f ca="1">IF(ISBLANK(INDIRECT("記入用2!$I$189")),"",INDIRECT("記入用2!$I$189"))</f>
        <v/>
      </c>
      <c r="G235" s="110" t="str">
        <f ca="1">IF(ISBLANK(INDIRECT("記入用2!$J$189")),"",INDIRECT("記入用2!$J$189"))</f>
        <v/>
      </c>
      <c r="H235" s="110" t="str">
        <f ca="1">IF(ISBLANK(INDIRECT("記入用2!$K$189")),"",INDIRECT("記入用2!$K$189"))</f>
        <v/>
      </c>
      <c r="I235" s="110" t="str">
        <f ca="1">IF(ISBLANK(INDIRECT("記入用2!$L$189")),"",INDIRECT("記入用2!$L$189"))</f>
        <v/>
      </c>
      <c r="J235" s="110"/>
    </row>
    <row r="236" spans="1:10" s="90" customFormat="1" ht="63.75" customHeight="1">
      <c r="A236" s="108">
        <v>2</v>
      </c>
      <c r="B236" s="108" t="str">
        <f ca="1">IF(ISBLANK(INDIRECT("記入用2!$e$190")),"",INDIRECT("記入用2!$e$190"))</f>
        <v/>
      </c>
      <c r="C236" s="108" t="str">
        <f ca="1">IF(ISBLANK(INDIRECT("記入用2!$f$190")),"",INDIRECT("記入用2!$f$190"))</f>
        <v/>
      </c>
      <c r="D236" s="110" t="str">
        <f ca="1">IF(ISBLANK(INDIRECT("記入用2!$G$190")),"",INDIRECT("記入用2!$G$190"))</f>
        <v/>
      </c>
      <c r="E236" s="111" t="str">
        <f ca="1">IF(ISBLANK(INDIRECT("記入用2!$h$190")),"",INDIRECT("記入用2!$h$190"))</f>
        <v/>
      </c>
      <c r="F236" s="110" t="str">
        <f ca="1">IF(ISBLANK(INDIRECT("記入用2!$I$190")),"",INDIRECT("記入用2!$I$190"))</f>
        <v/>
      </c>
      <c r="G236" s="110" t="str">
        <f ca="1">IF(ISBLANK(INDIRECT("記入用2!$J$190")),"",INDIRECT("記入用2!$J$190"))</f>
        <v/>
      </c>
      <c r="H236" s="110" t="str">
        <f ca="1">IF(ISBLANK(INDIRECT("記入用2!$K$190")),"",INDIRECT("記入用2!$K$190"))</f>
        <v/>
      </c>
      <c r="I236" s="110" t="str">
        <f ca="1">IF(ISBLANK(INDIRECT("記入用2!$L$190")),"",INDIRECT("記入用2!$L$190"))</f>
        <v/>
      </c>
      <c r="J236" s="110"/>
    </row>
    <row r="237" spans="1:10" s="90" customFormat="1" ht="63.75" customHeight="1">
      <c r="A237" s="108">
        <v>3</v>
      </c>
      <c r="B237" s="108" t="str">
        <f ca="1">IF(ISBLANK(INDIRECT("記入用2!$e$191")),"",INDIRECT("記入用2!$e$191"))</f>
        <v/>
      </c>
      <c r="C237" s="108" t="str">
        <f ca="1">IF(ISBLANK(INDIRECT("記入用2!$f$191")),"",INDIRECT("記入用2!$f$191"))</f>
        <v/>
      </c>
      <c r="D237" s="110" t="str">
        <f ca="1">IF(ISBLANK(INDIRECT("記入用2!$G$191")),"",INDIRECT("記入用2!$G$191"))</f>
        <v/>
      </c>
      <c r="E237" s="111" t="str">
        <f ca="1">IF(ISBLANK(INDIRECT("記入用2!$h$191")),"",INDIRECT("記入用2!$h$191"))</f>
        <v/>
      </c>
      <c r="F237" s="110" t="str">
        <f ca="1">IF(ISBLANK(INDIRECT("記入用2!$I$191")),"",INDIRECT("記入用2!$I$191"))</f>
        <v/>
      </c>
      <c r="G237" s="110" t="str">
        <f ca="1">IF(ISBLANK(INDIRECT("記入用2!$J$191")),"",INDIRECT("記入用2!$J$191"))</f>
        <v/>
      </c>
      <c r="H237" s="110" t="str">
        <f ca="1">IF(ISBLANK(INDIRECT("記入用2!$K$191")),"",INDIRECT("記入用2!$K$191"))</f>
        <v/>
      </c>
      <c r="I237" s="110" t="str">
        <f ca="1">IF(ISBLANK(INDIRECT("記入用2!$L$191")),"",INDIRECT("記入用2!$L$191"))</f>
        <v/>
      </c>
      <c r="J237" s="110"/>
    </row>
    <row r="238" spans="1:10" s="89" customFormat="1" ht="27.75" customHeight="1">
      <c r="A238" s="91" t="s">
        <v>183</v>
      </c>
      <c r="D238" s="91"/>
      <c r="E238" s="91" t="s">
        <v>319</v>
      </c>
      <c r="F238" s="92"/>
      <c r="G238" s="92"/>
      <c r="H238" s="92"/>
      <c r="I238" s="92"/>
      <c r="J238" s="92"/>
    </row>
    <row r="239" spans="1:10" s="90" customFormat="1" ht="63.75" customHeight="1">
      <c r="A239" s="108">
        <v>1</v>
      </c>
      <c r="B239" s="108" t="str">
        <f ca="1">IF(ISBLANK(INDIRECT("記入用2!$e$192")),"",INDIRECT("記入用2!$e$192"))</f>
        <v/>
      </c>
      <c r="C239" s="108" t="str">
        <f ca="1">IF(ISBLANK(INDIRECT("記入用2!$f$192")),"",INDIRECT("記入用2!$f$192"))</f>
        <v/>
      </c>
      <c r="D239" s="110" t="str">
        <f ca="1">IF(ISBLANK(INDIRECT("記入用2!$G$192")),"",INDIRECT("記入用2!$G$192"))</f>
        <v/>
      </c>
      <c r="E239" s="111" t="str">
        <f ca="1">IF(ISBLANK(INDIRECT("記入用2!$h$192")),"",INDIRECT("記入用2!$h$192"))</f>
        <v/>
      </c>
      <c r="F239" s="110" t="str">
        <f ca="1">IF(ISBLANK(INDIRECT("記入用2!$I$192")),"",INDIRECT("記入用2!$I$192"))</f>
        <v/>
      </c>
      <c r="G239" s="110" t="str">
        <f ca="1">IF(ISBLANK(INDIRECT("記入用2!$J$192")),"",INDIRECT("記入用2!$J$192"))</f>
        <v/>
      </c>
      <c r="H239" s="110" t="str">
        <f ca="1">IF(ISBLANK(INDIRECT("記入用2!$K$192")),"",INDIRECT("記入用2!$K$192"))</f>
        <v/>
      </c>
      <c r="I239" s="110" t="str">
        <f ca="1">IF(ISBLANK(INDIRECT("記入用2!$L$192")),"",INDIRECT("記入用2!$L$192"))</f>
        <v/>
      </c>
      <c r="J239" s="110"/>
    </row>
    <row r="240" spans="1:10" s="90" customFormat="1" ht="63.75" customHeight="1">
      <c r="A240" s="108">
        <v>2</v>
      </c>
      <c r="B240" s="108" t="str">
        <f ca="1">IF(ISBLANK(INDIRECT("記入用2!$e$193")),"",INDIRECT("記入用2!$e$193"))</f>
        <v/>
      </c>
      <c r="C240" s="108" t="str">
        <f ca="1">IF(ISBLANK(INDIRECT("記入用2!$f$193")),"",INDIRECT("記入用2!$f$193"))</f>
        <v/>
      </c>
      <c r="D240" s="110" t="str">
        <f ca="1">IF(ISBLANK(INDIRECT("記入用2!$G$193")),"",INDIRECT("記入用2!$G$193"))</f>
        <v/>
      </c>
      <c r="E240" s="111" t="str">
        <f ca="1">IF(ISBLANK(INDIRECT("記入用2!$h$193")),"",INDIRECT("記入用2!$h$193"))</f>
        <v/>
      </c>
      <c r="F240" s="110" t="str">
        <f ca="1">IF(ISBLANK(INDIRECT("記入用2!$I$193")),"",INDIRECT("記入用2!$I$193"))</f>
        <v/>
      </c>
      <c r="G240" s="110" t="str">
        <f ca="1">IF(ISBLANK(INDIRECT("記入用2!$J$193")),"",INDIRECT("記入用2!$J$193"))</f>
        <v/>
      </c>
      <c r="H240" s="110" t="str">
        <f ca="1">IF(ISBLANK(INDIRECT("記入用2!$K$193")),"",INDIRECT("記入用2!$K$193"))</f>
        <v/>
      </c>
      <c r="I240" s="110" t="str">
        <f ca="1">IF(ISBLANK(INDIRECT("記入用2!$L$193")),"",INDIRECT("記入用2!$L$193"))</f>
        <v/>
      </c>
      <c r="J240" s="110"/>
    </row>
    <row r="241" spans="1:10" s="90" customFormat="1" ht="63.75" customHeight="1">
      <c r="A241" s="108">
        <v>3</v>
      </c>
      <c r="B241" s="108" t="str">
        <f ca="1">IF(ISBLANK(INDIRECT("記入用2!$e$194")),"",INDIRECT("記入用2!$e$194"))</f>
        <v/>
      </c>
      <c r="C241" s="108" t="str">
        <f ca="1">IF(ISBLANK(INDIRECT("記入用2!$f$194")),"",INDIRECT("記入用2!$f$194"))</f>
        <v/>
      </c>
      <c r="D241" s="110" t="str">
        <f ca="1">IF(ISBLANK(INDIRECT("記入用2!$G$194")),"",INDIRECT("記入用2!$G$194"))</f>
        <v/>
      </c>
      <c r="E241" s="111" t="str">
        <f ca="1">IF(ISBLANK(INDIRECT("記入用2!$h$194")),"",INDIRECT("記入用2!$h$194"))</f>
        <v/>
      </c>
      <c r="F241" s="110" t="str">
        <f ca="1">IF(ISBLANK(INDIRECT("記入用2!$I$194")),"",INDIRECT("記入用2!$I$194"))</f>
        <v/>
      </c>
      <c r="G241" s="110" t="str">
        <f ca="1">IF(ISBLANK(INDIRECT("記入用2!$J$194")),"",INDIRECT("記入用2!$J$194"))</f>
        <v/>
      </c>
      <c r="H241" s="110" t="str">
        <f ca="1">IF(ISBLANK(INDIRECT("記入用2!$K$194")),"",INDIRECT("記入用2!$K$194"))</f>
        <v/>
      </c>
      <c r="I241" s="110" t="str">
        <f ca="1">IF(ISBLANK(INDIRECT("記入用2!$L$194")),"",INDIRECT("記入用2!$L$194"))</f>
        <v/>
      </c>
      <c r="J241" s="110"/>
    </row>
    <row r="242" spans="1:10" s="89" customFormat="1" ht="27.75" customHeight="1">
      <c r="A242" s="91" t="s">
        <v>183</v>
      </c>
      <c r="D242" s="91"/>
      <c r="E242" s="91" t="s">
        <v>320</v>
      </c>
      <c r="F242" s="92"/>
      <c r="G242" s="92"/>
      <c r="H242" s="92"/>
      <c r="I242" s="92"/>
      <c r="J242" s="92"/>
    </row>
    <row r="243" spans="1:10" s="90" customFormat="1" ht="63.75" customHeight="1">
      <c r="A243" s="108">
        <v>1</v>
      </c>
      <c r="B243" s="108" t="str">
        <f ca="1">IF(ISBLANK(INDIRECT("記入用2!$e$195")),"",INDIRECT("記入用2!$e$195"))</f>
        <v/>
      </c>
      <c r="C243" s="108" t="str">
        <f ca="1">IF(ISBLANK(INDIRECT("記入用2!$f$195")),"",INDIRECT("記入用2!$f$195"))</f>
        <v/>
      </c>
      <c r="D243" s="110" t="str">
        <f ca="1">IF(ISBLANK(INDIRECT("記入用2!$G$195")),"",INDIRECT("記入用2!$G$195"))</f>
        <v/>
      </c>
      <c r="E243" s="111" t="str">
        <f ca="1">IF(ISBLANK(INDIRECT("記入用2!$h$195")),"",INDIRECT("記入用2!$h$195"))</f>
        <v/>
      </c>
      <c r="F243" s="110" t="str">
        <f ca="1">IF(ISBLANK(INDIRECT("記入用2!$I$195")),"",INDIRECT("記入用2!$I$195"))</f>
        <v/>
      </c>
      <c r="G243" s="110" t="str">
        <f ca="1">IF(ISBLANK(INDIRECT("記入用2!$J$195")),"",INDIRECT("記入用2!$J$195"))</f>
        <v/>
      </c>
      <c r="H243" s="110" t="str">
        <f ca="1">IF(ISBLANK(INDIRECT("記入用2!$K$195")),"",INDIRECT("記入用2!$K$195"))</f>
        <v/>
      </c>
      <c r="I243" s="110" t="str">
        <f ca="1">IF(ISBLANK(INDIRECT("記入用2!$L$195")),"",INDIRECT("記入用2!$L$195"))</f>
        <v/>
      </c>
      <c r="J243" s="110"/>
    </row>
    <row r="244" spans="1:10" s="90" customFormat="1" ht="63.75" customHeight="1">
      <c r="A244" s="108">
        <v>2</v>
      </c>
      <c r="B244" s="108" t="str">
        <f ca="1">IF(ISBLANK(INDIRECT("記入用2!$e$196")),"",INDIRECT("記入用2!$e$196"))</f>
        <v/>
      </c>
      <c r="C244" s="108" t="str">
        <f ca="1">IF(ISBLANK(INDIRECT("記入用2!$f$196")),"",INDIRECT("記入用2!$f$196"))</f>
        <v/>
      </c>
      <c r="D244" s="110" t="str">
        <f ca="1">IF(ISBLANK(INDIRECT("記入用2!$G$196")),"",INDIRECT("記入用2!$G$196"))</f>
        <v/>
      </c>
      <c r="E244" s="111" t="str">
        <f ca="1">IF(ISBLANK(INDIRECT("記入用2!$h$196")),"",INDIRECT("記入用2!$h$196"))</f>
        <v/>
      </c>
      <c r="F244" s="110" t="str">
        <f ca="1">IF(ISBLANK(INDIRECT("記入用2!$I$196")),"",INDIRECT("記入用2!$I$196"))</f>
        <v/>
      </c>
      <c r="G244" s="110" t="str">
        <f ca="1">IF(ISBLANK(INDIRECT("記入用2!$J$196")),"",INDIRECT("記入用2!$J$196"))</f>
        <v/>
      </c>
      <c r="H244" s="110" t="str">
        <f ca="1">IF(ISBLANK(INDIRECT("記入用2!$K$196")),"",INDIRECT("記入用2!$K$196"))</f>
        <v/>
      </c>
      <c r="I244" s="110" t="str">
        <f ca="1">IF(ISBLANK(INDIRECT("記入用2!$L$196")),"",INDIRECT("記入用2!$L$196"))</f>
        <v/>
      </c>
      <c r="J244" s="110"/>
    </row>
    <row r="245" spans="1:10" s="90" customFormat="1" ht="63.75" customHeight="1">
      <c r="A245" s="108">
        <v>3</v>
      </c>
      <c r="B245" s="108" t="str">
        <f ca="1">IF(ISBLANK(INDIRECT("記入用2!$e$197")),"",INDIRECT("記入用2!$e$197"))</f>
        <v/>
      </c>
      <c r="C245" s="108" t="str">
        <f ca="1">IF(ISBLANK(INDIRECT("記入用2!$f$197")),"",INDIRECT("記入用2!$f$197"))</f>
        <v/>
      </c>
      <c r="D245" s="110" t="str">
        <f ca="1">IF(ISBLANK(INDIRECT("記入用2!$G$197")),"",INDIRECT("記入用2!$G$197"))</f>
        <v/>
      </c>
      <c r="E245" s="111" t="str">
        <f ca="1">IF(ISBLANK(INDIRECT("記入用2!$h$197")),"",INDIRECT("記入用2!$h$197"))</f>
        <v/>
      </c>
      <c r="F245" s="110" t="str">
        <f ca="1">IF(ISBLANK(INDIRECT("記入用2!$I$197")),"",INDIRECT("記入用2!$I$197"))</f>
        <v/>
      </c>
      <c r="G245" s="110" t="str">
        <f ca="1">IF(ISBLANK(INDIRECT("記入用2!$J$197")),"",INDIRECT("記入用2!$J$197"))</f>
        <v/>
      </c>
      <c r="H245" s="110" t="str">
        <f ca="1">IF(ISBLANK(INDIRECT("記入用2!$K$197")),"",INDIRECT("記入用2!$K$197"))</f>
        <v/>
      </c>
      <c r="I245" s="110" t="str">
        <f ca="1">IF(ISBLANK(INDIRECT("記入用2!$L$197")),"",INDIRECT("記入用2!$L$197"))</f>
        <v/>
      </c>
      <c r="J245" s="110"/>
    </row>
    <row r="246" spans="1:10" s="89" customFormat="1" ht="27.75" customHeight="1">
      <c r="A246" s="91" t="s">
        <v>183</v>
      </c>
      <c r="D246" s="93"/>
      <c r="E246" s="102" t="s">
        <v>321</v>
      </c>
      <c r="F246" s="92"/>
      <c r="G246" s="92"/>
      <c r="H246" s="92"/>
      <c r="I246" s="92"/>
      <c r="J246" s="92"/>
    </row>
    <row r="247" spans="1:10" s="90" customFormat="1" ht="63.75" customHeight="1">
      <c r="A247" s="108">
        <v>1</v>
      </c>
      <c r="B247" s="108" t="str">
        <f ca="1">IF(ISBLANK(INDIRECT("記入用2!$e$198")),"",INDIRECT("記入用2!$e$198"))</f>
        <v/>
      </c>
      <c r="C247" s="108" t="str">
        <f ca="1">IF(ISBLANK(INDIRECT("記入用2!$f$198")),"",INDIRECT("記入用2!$f$198"))</f>
        <v/>
      </c>
      <c r="D247" s="110" t="str">
        <f ca="1">IF(ISBLANK(INDIRECT("記入用2!$G$198")),"",INDIRECT("記入用2!$G$198"))</f>
        <v/>
      </c>
      <c r="E247" s="111" t="str">
        <f ca="1">IF(ISBLANK(INDIRECT("記入用2!$h$198")),"",INDIRECT("記入用2!$h$198"))</f>
        <v/>
      </c>
      <c r="F247" s="110" t="str">
        <f ca="1">IF(ISBLANK(INDIRECT("記入用2!$I$198")),"",INDIRECT("記入用2!$I$198"))</f>
        <v/>
      </c>
      <c r="G247" s="110" t="str">
        <f ca="1">IF(ISBLANK(INDIRECT("記入用2!$J$198")),"",INDIRECT("記入用2!$J$198"))</f>
        <v/>
      </c>
      <c r="H247" s="110" t="str">
        <f ca="1">IF(ISBLANK(INDIRECT("記入用2!$K$198")),"",INDIRECT("記入用2!$K$198"))</f>
        <v/>
      </c>
      <c r="I247" s="110" t="str">
        <f ca="1">IF(ISBLANK(INDIRECT("記入用2!$L$198")),"",INDIRECT("記入用2!$L$198"))</f>
        <v/>
      </c>
      <c r="J247" s="110"/>
    </row>
    <row r="248" spans="1:10" s="90" customFormat="1" ht="63.75" customHeight="1">
      <c r="A248" s="108">
        <v>2</v>
      </c>
      <c r="B248" s="108" t="str">
        <f ca="1">IF(ISBLANK(INDIRECT("記入用2!$e$199")),"",INDIRECT("記入用2!$e$199"))</f>
        <v/>
      </c>
      <c r="C248" s="108" t="str">
        <f ca="1">IF(ISBLANK(INDIRECT("記入用2!$f$199")),"",INDIRECT("記入用2!$f$199"))</f>
        <v/>
      </c>
      <c r="D248" s="110" t="str">
        <f ca="1">IF(ISBLANK(INDIRECT("記入用2!$G$199")),"",INDIRECT("記入用2!$G$199"))</f>
        <v/>
      </c>
      <c r="E248" s="111" t="str">
        <f ca="1">IF(ISBLANK(INDIRECT("記入用2!$h$199")),"",INDIRECT("記入用2!$h$199"))</f>
        <v/>
      </c>
      <c r="F248" s="110" t="str">
        <f ca="1">IF(ISBLANK(INDIRECT("記入用2!$I$199")),"",INDIRECT("記入用2!$I$199"))</f>
        <v/>
      </c>
      <c r="G248" s="110" t="str">
        <f ca="1">IF(ISBLANK(INDIRECT("記入用2!$J$199")),"",INDIRECT("記入用2!$J$199"))</f>
        <v/>
      </c>
      <c r="H248" s="110" t="str">
        <f ca="1">IF(ISBLANK(INDIRECT("記入用2!$K$199")),"",INDIRECT("記入用2!$K$199"))</f>
        <v/>
      </c>
      <c r="I248" s="110" t="str">
        <f ca="1">IF(ISBLANK(INDIRECT("記入用2!$L$199")),"",INDIRECT("記入用2!$L$199"))</f>
        <v/>
      </c>
      <c r="J248" s="110"/>
    </row>
    <row r="249" spans="1:10" s="90" customFormat="1" ht="63.75" customHeight="1">
      <c r="A249" s="108">
        <v>3</v>
      </c>
      <c r="B249" s="108" t="str">
        <f ca="1">IF(ISBLANK(INDIRECT("記入用2!$e$200")),"",INDIRECT("記入用2!$e$200"))</f>
        <v/>
      </c>
      <c r="C249" s="108" t="str">
        <f ca="1">IF(ISBLANK(INDIRECT("記入用2!$f$200")),"",INDIRECT("記入用2!$f$200"))</f>
        <v/>
      </c>
      <c r="D249" s="110" t="str">
        <f ca="1">IF(ISBLANK(INDIRECT("記入用2!$G$200")),"",INDIRECT("記入用2!$G$200"))</f>
        <v/>
      </c>
      <c r="E249" s="111" t="str">
        <f ca="1">IF(ISBLANK(INDIRECT("記入用2!$h$200")),"",INDIRECT("記入用2!$h$200"))</f>
        <v/>
      </c>
      <c r="F249" s="110" t="str">
        <f ca="1">IF(ISBLANK(INDIRECT("記入用2!$I$200")),"",INDIRECT("記入用2!$I$200"))</f>
        <v/>
      </c>
      <c r="G249" s="110" t="str">
        <f ca="1">IF(ISBLANK(INDIRECT("記入用2!$J$200")),"",INDIRECT("記入用2!$J$200"))</f>
        <v/>
      </c>
      <c r="H249" s="110" t="str">
        <f ca="1">IF(ISBLANK(INDIRECT("記入用2!$K$200")),"",INDIRECT("記入用2!$K$200"))</f>
        <v/>
      </c>
      <c r="I249" s="110" t="str">
        <f ca="1">IF(ISBLANK(INDIRECT("記入用2!$L$200")),"",INDIRECT("記入用2!$L$200"))</f>
        <v/>
      </c>
      <c r="J249" s="110"/>
    </row>
    <row r="250" spans="1:10" s="89" customFormat="1" ht="27.75" customHeight="1">
      <c r="A250" s="91" t="s">
        <v>183</v>
      </c>
      <c r="D250" s="93"/>
      <c r="E250" s="102" t="s">
        <v>322</v>
      </c>
      <c r="F250" s="92"/>
      <c r="G250" s="92"/>
      <c r="H250" s="92"/>
      <c r="I250" s="92"/>
      <c r="J250" s="92"/>
    </row>
    <row r="251" spans="1:10" s="90" customFormat="1" ht="63.75" customHeight="1">
      <c r="A251" s="108">
        <v>1</v>
      </c>
      <c r="B251" s="108" t="str">
        <f ca="1">IF(ISBLANK(INDIRECT("記入用2!$e$201")),"",INDIRECT("記入用2!$e$201"))</f>
        <v/>
      </c>
      <c r="C251" s="108" t="str">
        <f ca="1">IF(ISBLANK(INDIRECT("記入用2!$f$201")),"",INDIRECT("記入用2!$f$201"))</f>
        <v/>
      </c>
      <c r="D251" s="110" t="str">
        <f ca="1">IF(ISBLANK(INDIRECT("記入用2!$G$201")),"",INDIRECT("記入用2!$G$201"))</f>
        <v/>
      </c>
      <c r="E251" s="111" t="str">
        <f ca="1">IF(ISBLANK(INDIRECT("記入用2!$h$201")),"",INDIRECT("記入用2!$h$201"))</f>
        <v/>
      </c>
      <c r="F251" s="110" t="str">
        <f ca="1">IF(ISBLANK(INDIRECT("記入用2!$I$201")),"",INDIRECT("記入用2!$I$201"))</f>
        <v/>
      </c>
      <c r="G251" s="110" t="str">
        <f ca="1">IF(ISBLANK(INDIRECT("記入用2!$J$201")),"",INDIRECT("記入用2!$J$201"))</f>
        <v/>
      </c>
      <c r="H251" s="110" t="str">
        <f ca="1">IF(ISBLANK(INDIRECT("記入用2!$K$201")),"",INDIRECT("記入用2!$K$201"))</f>
        <v/>
      </c>
      <c r="I251" s="110" t="str">
        <f ca="1">IF(ISBLANK(INDIRECT("記入用2!$L$201")),"",INDIRECT("記入用2!$L$201"))</f>
        <v/>
      </c>
      <c r="J251" s="110"/>
    </row>
    <row r="252" spans="1:10" s="90" customFormat="1" ht="63.75" customHeight="1">
      <c r="A252" s="108">
        <v>2</v>
      </c>
      <c r="B252" s="108" t="str">
        <f ca="1">IF(ISBLANK(INDIRECT("記入用2!$e$202")),"",INDIRECT("記入用2!$e$202"))</f>
        <v/>
      </c>
      <c r="C252" s="108" t="str">
        <f ca="1">IF(ISBLANK(INDIRECT("記入用2!$f$202")),"",INDIRECT("記入用2!$f$202"))</f>
        <v/>
      </c>
      <c r="D252" s="110" t="str">
        <f ca="1">IF(ISBLANK(INDIRECT("記入用2!$G$202")),"",INDIRECT("記入用2!$G$202"))</f>
        <v/>
      </c>
      <c r="E252" s="113" t="str">
        <f ca="1">IF(ISBLANK(INDIRECT("記入用2!$h$202")),"",INDIRECT("記入用2!$h$202"))</f>
        <v/>
      </c>
      <c r="F252" s="110" t="str">
        <f ca="1">IF(ISBLANK(INDIRECT("記入用2!$I$202")),"",INDIRECT("記入用2!$I$202"))</f>
        <v/>
      </c>
      <c r="G252" s="110" t="str">
        <f ca="1">IF(ISBLANK(INDIRECT("記入用2!$J$202")),"",INDIRECT("記入用2!$J$202"))</f>
        <v/>
      </c>
      <c r="H252" s="110" t="str">
        <f ca="1">IF(ISBLANK(INDIRECT("記入用2!$K$202")),"",INDIRECT("記入用2!$K$202"))</f>
        <v/>
      </c>
      <c r="I252" s="110" t="str">
        <f ca="1">IF(ISBLANK(INDIRECT("記入用2!$L$202")),"",INDIRECT("記入用2!$L$202"))</f>
        <v/>
      </c>
      <c r="J252" s="110"/>
    </row>
    <row r="253" spans="1:10" s="90" customFormat="1" ht="63.75" customHeight="1">
      <c r="A253" s="108">
        <v>3</v>
      </c>
      <c r="B253" s="108" t="str">
        <f ca="1">IF(ISBLANK(INDIRECT("記入用2!$e$203")),"",INDIRECT("記入用2!$e$203"))</f>
        <v/>
      </c>
      <c r="C253" s="108" t="str">
        <f ca="1">IF(ISBLANK(INDIRECT("記入用2!$f$203")),"",INDIRECT("記入用2!$f$203"))</f>
        <v/>
      </c>
      <c r="D253" s="110" t="str">
        <f ca="1">IF(ISBLANK(INDIRECT("記入用2!$G$203")),"",INDIRECT("記入用2!$G$203"))</f>
        <v/>
      </c>
      <c r="E253" s="111" t="str">
        <f ca="1">IF(ISBLANK(INDIRECT("記入用2!$h$203")),"",INDIRECT("記入用2!$h$203"))</f>
        <v/>
      </c>
      <c r="F253" s="110" t="str">
        <f ca="1">IF(ISBLANK(INDIRECT("記入用2!$I$203")),"",INDIRECT("記入用2!$I$203"))</f>
        <v/>
      </c>
      <c r="G253" s="110" t="str">
        <f ca="1">IF(ISBLANK(INDIRECT("記入用2!$J$203")),"",INDIRECT("記入用2!$J$203"))</f>
        <v/>
      </c>
      <c r="H253" s="110" t="str">
        <f ca="1">IF(ISBLANK(INDIRECT("記入用2!$K$203")),"",INDIRECT("記入用2!$K$203"))</f>
        <v/>
      </c>
      <c r="I253" s="110" t="str">
        <f ca="1">IF(ISBLANK(INDIRECT("記入用2!$L$203")),"",INDIRECT("記入用2!$L$203"))</f>
        <v/>
      </c>
      <c r="J253" s="110"/>
    </row>
    <row r="254" spans="1:10" s="89" customFormat="1" ht="27.75" customHeight="1">
      <c r="A254" s="91" t="s">
        <v>183</v>
      </c>
      <c r="D254" s="93"/>
      <c r="E254" s="102" t="s">
        <v>323</v>
      </c>
      <c r="F254" s="92"/>
      <c r="G254" s="92"/>
      <c r="H254" s="92"/>
      <c r="I254" s="92"/>
      <c r="J254" s="92"/>
    </row>
    <row r="255" spans="1:10" s="90" customFormat="1" ht="63.75" customHeight="1">
      <c r="A255" s="108">
        <v>1</v>
      </c>
      <c r="B255" s="108" t="str">
        <f ca="1">IF(ISBLANK(INDIRECT("記入用2!$e$204")),"",INDIRECT("記入用2!$e$204"))</f>
        <v/>
      </c>
      <c r="C255" s="108" t="str">
        <f ca="1">IF(ISBLANK(INDIRECT("記入用2!$f$204")),"",INDIRECT("記入用2!$f$204"))</f>
        <v/>
      </c>
      <c r="D255" s="110" t="str">
        <f ca="1">IF(ISBLANK(INDIRECT("記入用2!$G$204")),"",INDIRECT("記入用2!$G$204"))</f>
        <v/>
      </c>
      <c r="E255" s="111" t="str">
        <f ca="1">IF(ISBLANK(INDIRECT("記入用2!$h$204")),"",INDIRECT("記入用2!$h$204"))</f>
        <v/>
      </c>
      <c r="F255" s="110" t="str">
        <f ca="1">IF(ISBLANK(INDIRECT("記入用2!$I$204")),"",INDIRECT("記入用2!$I$204"))</f>
        <v/>
      </c>
      <c r="G255" s="110" t="str">
        <f ca="1">IF(ISBLANK(INDIRECT("記入用2!$J$204")),"",INDIRECT("記入用2!$J$204"))</f>
        <v/>
      </c>
      <c r="H255" s="110" t="str">
        <f ca="1">IF(ISBLANK(INDIRECT("記入用2!$K$204")),"",INDIRECT("記入用2!$K$204"))</f>
        <v/>
      </c>
      <c r="I255" s="110" t="str">
        <f ca="1">IF(ISBLANK(INDIRECT("記入用2!$L$204")),"",INDIRECT("記入用2!$L$204"))</f>
        <v/>
      </c>
      <c r="J255" s="110"/>
    </row>
    <row r="256" spans="1:10" s="90" customFormat="1" ht="63.75" customHeight="1">
      <c r="A256" s="108">
        <v>2</v>
      </c>
      <c r="B256" s="108" t="str">
        <f ca="1">IF(ISBLANK(INDIRECT("記入用2!$e$205")),"",INDIRECT("記入用2!$e$205"))</f>
        <v/>
      </c>
      <c r="C256" s="108" t="str">
        <f ca="1">IF(ISBLANK(INDIRECT("記入用2!$f$205")),"",INDIRECT("記入用2!$f$205"))</f>
        <v/>
      </c>
      <c r="D256" s="110" t="str">
        <f ca="1">IF(ISBLANK(INDIRECT("記入用2!$G$205")),"",INDIRECT("記入用2!$G$205"))</f>
        <v/>
      </c>
      <c r="E256" s="111" t="str">
        <f ca="1">IF(ISBLANK(INDIRECT("記入用2!$h$205")),"",INDIRECT("記入用2!$h$205"))</f>
        <v/>
      </c>
      <c r="F256" s="110" t="str">
        <f ca="1">IF(ISBLANK(INDIRECT("記入用2!$I$205")),"",INDIRECT("記入用2!$I$205"))</f>
        <v/>
      </c>
      <c r="G256" s="110" t="str">
        <f ca="1">IF(ISBLANK(INDIRECT("記入用2!$J$205")),"",INDIRECT("記入用2!$J$205"))</f>
        <v/>
      </c>
      <c r="H256" s="110" t="str">
        <f ca="1">IF(ISBLANK(INDIRECT("記入用2!$K$205")),"",INDIRECT("記入用2!$K$205"))</f>
        <v/>
      </c>
      <c r="I256" s="110" t="str">
        <f ca="1">IF(ISBLANK(INDIRECT("記入用2!$L$205")),"",INDIRECT("記入用2!$L$205"))</f>
        <v/>
      </c>
      <c r="J256" s="110"/>
    </row>
    <row r="257" spans="1:10" s="90" customFormat="1" ht="63.75" customHeight="1">
      <c r="A257" s="108">
        <v>3</v>
      </c>
      <c r="B257" s="108" t="str">
        <f ca="1">IF(ISBLANK(INDIRECT("記入用2!$e$206")),"",INDIRECT("記入用2!$e$206"))</f>
        <v/>
      </c>
      <c r="C257" s="108" t="str">
        <f ca="1">IF(ISBLANK(INDIRECT("記入用2!$f$206")),"",INDIRECT("記入用2!$f$206"))</f>
        <v/>
      </c>
      <c r="D257" s="110" t="str">
        <f ca="1">IF(ISBLANK(INDIRECT("記入用2!$G$206")),"",INDIRECT("記入用2!$G$206"))</f>
        <v/>
      </c>
      <c r="E257" s="111" t="str">
        <f ca="1">IF(ISBLANK(INDIRECT("記入用2!$h$206")),"",INDIRECT("記入用2!$h$206"))</f>
        <v/>
      </c>
      <c r="F257" s="110" t="str">
        <f ca="1">IF(ISBLANK(INDIRECT("記入用2!$I$206")),"",INDIRECT("記入用2!$I$206"))</f>
        <v/>
      </c>
      <c r="G257" s="110" t="str">
        <f ca="1">IF(ISBLANK(INDIRECT("記入用2!$J$206")),"",INDIRECT("記入用2!$J$206"))</f>
        <v/>
      </c>
      <c r="H257" s="110" t="str">
        <f ca="1">IF(ISBLANK(INDIRECT("記入用2!$K$206")),"",INDIRECT("記入用2!$K$206"))</f>
        <v/>
      </c>
      <c r="I257" s="110" t="str">
        <f ca="1">IF(ISBLANK(INDIRECT("記入用2!$L$206")),"",INDIRECT("記入用2!$L$206"))</f>
        <v/>
      </c>
      <c r="J257" s="110"/>
    </row>
    <row r="258" spans="1:10" s="81" customFormat="1" ht="27.75" customHeight="1">
      <c r="A258" s="91" t="s">
        <v>183</v>
      </c>
      <c r="B258" s="89"/>
      <c r="C258" s="89"/>
      <c r="D258" s="93"/>
      <c r="E258" s="102" t="s">
        <v>324</v>
      </c>
      <c r="F258" s="92"/>
      <c r="G258" s="92"/>
      <c r="H258" s="92"/>
      <c r="I258" s="92"/>
      <c r="J258" s="92"/>
    </row>
    <row r="259" spans="1:10" s="90" customFormat="1" ht="63.75" customHeight="1">
      <c r="A259" s="108">
        <v>1</v>
      </c>
      <c r="B259" s="108" t="str">
        <f ca="1">IF(ISBLANK(INDIRECT("記入用2!$e$207")),"",INDIRECT("記入用2!$e$207"))</f>
        <v/>
      </c>
      <c r="C259" s="108" t="str">
        <f ca="1">IF(ISBLANK(INDIRECT("記入用2!$f$207")),"",INDIRECT("記入用2!$f$207"))</f>
        <v/>
      </c>
      <c r="D259" s="110" t="str">
        <f ca="1">IF(ISBLANK(INDIRECT("記入用2!$G$207")),"",INDIRECT("記入用2!$G$207"))</f>
        <v/>
      </c>
      <c r="E259" s="111" t="str">
        <f ca="1">IF(ISBLANK(INDIRECT("記入用2!$h$207")),"",INDIRECT("記入用2!$h$207"))</f>
        <v/>
      </c>
      <c r="F259" s="110" t="str">
        <f ca="1">IF(ISBLANK(INDIRECT("記入用2!$I$207")),"",INDIRECT("記入用2!$I$207"))</f>
        <v/>
      </c>
      <c r="G259" s="110" t="str">
        <f ca="1">IF(ISBLANK(INDIRECT("記入用2!$J$207")),"",INDIRECT("記入用2!$J$207"))</f>
        <v/>
      </c>
      <c r="H259" s="110" t="str">
        <f ca="1">IF(ISBLANK(INDIRECT("記入用2!$K$207")),"",INDIRECT("記入用2!$K$207"))</f>
        <v/>
      </c>
      <c r="I259" s="110" t="str">
        <f ca="1">IF(ISBLANK(INDIRECT("記入用2!$L$207")),"",INDIRECT("記入用2!$L$207"))</f>
        <v/>
      </c>
      <c r="J259" s="110"/>
    </row>
    <row r="260" spans="1:10" s="90" customFormat="1" ht="63.75" customHeight="1">
      <c r="A260" s="108">
        <v>2</v>
      </c>
      <c r="B260" s="108" t="str">
        <f ca="1">IF(ISBLANK(INDIRECT("記入用2!$e$208")),"",INDIRECT("記入用2!$e$208"))</f>
        <v/>
      </c>
      <c r="C260" s="108" t="str">
        <f ca="1">IF(ISBLANK(INDIRECT("記入用2!$f$208")),"",INDIRECT("記入用2!$f$208"))</f>
        <v/>
      </c>
      <c r="D260" s="110" t="str">
        <f ca="1">IF(ISBLANK(INDIRECT("記入用2!$G$208")),"",INDIRECT("記入用2!$G$208"))</f>
        <v/>
      </c>
      <c r="E260" s="111" t="str">
        <f ca="1">IF(ISBLANK(INDIRECT("記入用2!$h$208")),"",INDIRECT("記入用2!$h$208"))</f>
        <v/>
      </c>
      <c r="F260" s="110" t="str">
        <f ca="1">IF(ISBLANK(INDIRECT("記入用2!$I$208")),"",INDIRECT("記入用2!$I$208"))</f>
        <v/>
      </c>
      <c r="G260" s="110" t="str">
        <f ca="1">IF(ISBLANK(INDIRECT("記入用2!$J$208")),"",INDIRECT("記入用2!$J$208"))</f>
        <v/>
      </c>
      <c r="H260" s="110" t="str">
        <f ca="1">IF(ISBLANK(INDIRECT("記入用2!$K$208")),"",INDIRECT("記入用2!$K$208"))</f>
        <v/>
      </c>
      <c r="I260" s="110" t="str">
        <f ca="1">IF(ISBLANK(INDIRECT("記入用2!$L$208")),"",INDIRECT("記入用2!$L$208"))</f>
        <v/>
      </c>
      <c r="J260" s="110"/>
    </row>
    <row r="261" spans="1:10" s="90" customFormat="1" ht="63.75" customHeight="1">
      <c r="A261" s="108">
        <v>3</v>
      </c>
      <c r="B261" s="108" t="str">
        <f ca="1">IF(ISBLANK(INDIRECT("記入用2!$e$209")),"",INDIRECT("記入用2!$e$209"))</f>
        <v/>
      </c>
      <c r="C261" s="108" t="str">
        <f ca="1">IF(ISBLANK(INDIRECT("記入用2!$f$209")),"",INDIRECT("記入用2!$f$209"))</f>
        <v/>
      </c>
      <c r="D261" s="110" t="str">
        <f ca="1">IF(ISBLANK(INDIRECT("記入用2!$G$209")),"",INDIRECT("記入用2!$G$209"))</f>
        <v/>
      </c>
      <c r="E261" s="111" t="str">
        <f ca="1">IF(ISBLANK(INDIRECT("記入用2!$h$209")),"",INDIRECT("記入用2!$h$209"))</f>
        <v/>
      </c>
      <c r="F261" s="110" t="str">
        <f ca="1">IF(ISBLANK(INDIRECT("記入用2!$I$209")),"",INDIRECT("記入用2!$I$209"))</f>
        <v/>
      </c>
      <c r="G261" s="110" t="str">
        <f ca="1">IF(ISBLANK(INDIRECT("記入用2!$J$209")),"",INDIRECT("記入用2!$J$209"))</f>
        <v/>
      </c>
      <c r="H261" s="110" t="str">
        <f ca="1">IF(ISBLANK(INDIRECT("記入用2!$K$209")),"",INDIRECT("記入用2!$K$209"))</f>
        <v/>
      </c>
      <c r="I261" s="110" t="str">
        <f ca="1">IF(ISBLANK(INDIRECT("記入用2!$L$209")),"",INDIRECT("記入用2!$L$209"))</f>
        <v/>
      </c>
      <c r="J261" s="110"/>
    </row>
    <row r="262" spans="1:10" s="81" customFormat="1" ht="27.75" customHeight="1">
      <c r="A262" s="91" t="s">
        <v>183</v>
      </c>
      <c r="B262" s="89"/>
      <c r="C262" s="89"/>
      <c r="D262" s="93"/>
      <c r="E262" s="102" t="s">
        <v>325</v>
      </c>
      <c r="F262" s="92"/>
      <c r="G262" s="92"/>
      <c r="H262" s="92"/>
      <c r="I262" s="92"/>
      <c r="J262" s="92"/>
    </row>
    <row r="263" spans="1:10" s="90" customFormat="1" ht="63.75" customHeight="1">
      <c r="A263" s="108">
        <v>1</v>
      </c>
      <c r="B263" s="108" t="str">
        <f ca="1">IF(ISBLANK(INDIRECT("記入用2!$e$210")),"",INDIRECT("記入用2!$e$210"))</f>
        <v/>
      </c>
      <c r="C263" s="108" t="str">
        <f ca="1">IF(ISBLANK(INDIRECT("記入用2!$f$210")),"",INDIRECT("記入用2!$f$210"))</f>
        <v/>
      </c>
      <c r="D263" s="110" t="str">
        <f ca="1">IF(ISBLANK(INDIRECT("記入用2!$G$210")),"",INDIRECT("記入用2!$G$210"))</f>
        <v/>
      </c>
      <c r="E263" s="111" t="str">
        <f ca="1">IF(ISBLANK(INDIRECT("記入用2!$h$210")),"",INDIRECT("記入用2!$h$210"))</f>
        <v/>
      </c>
      <c r="F263" s="110" t="str">
        <f ca="1">IF(ISBLANK(INDIRECT("記入用2!$I$210")),"",INDIRECT("記入用2!$I$210"))</f>
        <v/>
      </c>
      <c r="G263" s="110" t="str">
        <f ca="1">IF(ISBLANK(INDIRECT("記入用2!$J$210")),"",INDIRECT("記入用2!$J$210"))</f>
        <v/>
      </c>
      <c r="H263" s="110" t="str">
        <f ca="1">IF(ISBLANK(INDIRECT("記入用2!$K$210")),"",INDIRECT("記入用2!$K$210"))</f>
        <v/>
      </c>
      <c r="I263" s="110" t="str">
        <f ca="1">IF(ISBLANK(INDIRECT("記入用2!$L$210")),"",INDIRECT("記入用2!$L$210"))</f>
        <v/>
      </c>
      <c r="J263" s="110"/>
    </row>
    <row r="264" spans="1:10" s="90" customFormat="1" ht="63.75" customHeight="1">
      <c r="A264" s="108">
        <v>2</v>
      </c>
      <c r="B264" s="108" t="str">
        <f ca="1">IF(ISBLANK(INDIRECT("記入用2!$e$211")),"",INDIRECT("記入用2!$e$211"))</f>
        <v/>
      </c>
      <c r="C264" s="108" t="str">
        <f ca="1">IF(ISBLANK(INDIRECT("記入用2!$f$211")),"",INDIRECT("記入用2!$f$211"))</f>
        <v/>
      </c>
      <c r="D264" s="110" t="str">
        <f ca="1">IF(ISBLANK(INDIRECT("記入用2!$G$211")),"",INDIRECT("記入用2!$G$211"))</f>
        <v/>
      </c>
      <c r="E264" s="111" t="str">
        <f ca="1">IF(ISBLANK(INDIRECT("記入用2!$h$211")),"",INDIRECT("記入用2!$h$211"))</f>
        <v/>
      </c>
      <c r="F264" s="110" t="str">
        <f ca="1">IF(ISBLANK(INDIRECT("記入用2!$I$211")),"",INDIRECT("記入用2!$I$211"))</f>
        <v/>
      </c>
      <c r="G264" s="110" t="str">
        <f ca="1">IF(ISBLANK(INDIRECT("記入用2!$J$211")),"",INDIRECT("記入用2!$J$211"))</f>
        <v/>
      </c>
      <c r="H264" s="110" t="str">
        <f ca="1">IF(ISBLANK(INDIRECT("記入用2!$K$211")),"",INDIRECT("記入用2!$K$211"))</f>
        <v/>
      </c>
      <c r="I264" s="110" t="str">
        <f ca="1">IF(ISBLANK(INDIRECT("記入用2!$L$211")),"",INDIRECT("記入用2!$L$211"))</f>
        <v/>
      </c>
      <c r="J264" s="110"/>
    </row>
    <row r="265" spans="1:10" s="90" customFormat="1" ht="63.75" customHeight="1">
      <c r="A265" s="108">
        <v>3</v>
      </c>
      <c r="B265" s="108" t="str">
        <f ca="1">IF(ISBLANK(INDIRECT("記入用2!$e$212")),"",INDIRECT("記入用2!$e$212"))</f>
        <v/>
      </c>
      <c r="C265" s="108" t="str">
        <f ca="1">IF(ISBLANK(INDIRECT("記入用2!$f$212")),"",INDIRECT("記入用2!$f$212"))</f>
        <v/>
      </c>
      <c r="D265" s="110" t="str">
        <f ca="1">IF(ISBLANK(INDIRECT("記入用2!$G$212")),"",INDIRECT("記入用2!$G$212"))</f>
        <v/>
      </c>
      <c r="E265" s="111" t="str">
        <f ca="1">IF(ISBLANK(INDIRECT("記入用2!$h$212")),"",INDIRECT("記入用2!$h$212"))</f>
        <v/>
      </c>
      <c r="F265" s="110" t="str">
        <f ca="1">IF(ISBLANK(INDIRECT("記入用2!$I$212")),"",INDIRECT("記入用2!$I$212"))</f>
        <v/>
      </c>
      <c r="G265" s="110" t="str">
        <f ca="1">IF(ISBLANK(INDIRECT("記入用2!$J$212")),"",INDIRECT("記入用2!$J$212"))</f>
        <v/>
      </c>
      <c r="H265" s="110" t="str">
        <f ca="1">IF(ISBLANK(INDIRECT("記入用2!$K$212")),"",INDIRECT("記入用2!$K$212"))</f>
        <v/>
      </c>
      <c r="I265" s="110" t="str">
        <f ca="1">IF(ISBLANK(INDIRECT("記入用2!$L$212")),"",INDIRECT("記入用2!$L$212"))</f>
        <v/>
      </c>
      <c r="J265" s="110"/>
    </row>
    <row r="266" spans="1:10" s="81" customFormat="1" ht="27.75" customHeight="1">
      <c r="A266" s="91" t="s">
        <v>184</v>
      </c>
      <c r="B266" s="89"/>
      <c r="C266" s="89"/>
      <c r="D266" s="93"/>
      <c r="E266" s="98"/>
      <c r="F266" s="92"/>
      <c r="G266" s="92"/>
      <c r="H266" s="92"/>
      <c r="I266" s="92"/>
      <c r="J266" s="92"/>
    </row>
    <row r="267" spans="1:10" s="90" customFormat="1" ht="63.75" customHeight="1">
      <c r="A267" s="108">
        <v>1</v>
      </c>
      <c r="B267" s="108" t="str">
        <f ca="1">IF(ISBLANK(INDIRECT("記入用2!$e$213")),"",INDIRECT("記入用2!$e$213"))</f>
        <v/>
      </c>
      <c r="C267" s="108" t="str">
        <f ca="1">IF(ISBLANK(INDIRECT("記入用2!$f$213")),"",INDIRECT("記入用2!$f$213"))</f>
        <v/>
      </c>
      <c r="D267" s="110" t="str">
        <f ca="1">IF(ISBLANK(INDIRECT("記入用2!$G$213")),"",INDIRECT("記入用2!$G$213"))</f>
        <v/>
      </c>
      <c r="E267" s="111" t="str">
        <f ca="1">IF(ISBLANK(INDIRECT("記入用2!$h$213")),"",INDIRECT("記入用2!$h$213"))</f>
        <v/>
      </c>
      <c r="F267" s="110" t="str">
        <f ca="1">IF(ISBLANK(INDIRECT("記入用2!$I$213")),"",INDIRECT("記入用2!$I$213"))</f>
        <v/>
      </c>
      <c r="G267" s="110" t="str">
        <f ca="1">IF(ISBLANK(INDIRECT("記入用2!$J$213")),"",INDIRECT("記入用2!$J$213"))</f>
        <v/>
      </c>
      <c r="H267" s="110" t="str">
        <f ca="1">IF(ISBLANK(INDIRECT("記入用2!$K$213")),"",INDIRECT("記入用2!$K$213"))</f>
        <v/>
      </c>
      <c r="I267" s="110" t="str">
        <f ca="1">IF(ISBLANK(INDIRECT("記入用2!$L$213")),"",INDIRECT("記入用2!$L$213"))</f>
        <v/>
      </c>
      <c r="J267" s="110"/>
    </row>
    <row r="268" spans="1:10" s="90" customFormat="1" ht="63.75" customHeight="1">
      <c r="A268" s="108">
        <v>2</v>
      </c>
      <c r="B268" s="108" t="str">
        <f ca="1">IF(ISBLANK(INDIRECT("記入用2!$e$214")),"",INDIRECT("記入用2!$e$214"))</f>
        <v/>
      </c>
      <c r="C268" s="108" t="str">
        <f ca="1">IF(ISBLANK(INDIRECT("記入用2!$f$214")),"",INDIRECT("記入用2!$f$214"))</f>
        <v/>
      </c>
      <c r="D268" s="110" t="str">
        <f ca="1">IF(ISBLANK(INDIRECT("記入用2!$G$214")),"",INDIRECT("記入用2!$G$214"))</f>
        <v/>
      </c>
      <c r="E268" s="111" t="str">
        <f ca="1">IF(ISBLANK(INDIRECT("記入用2!$h$214")),"",INDIRECT("記入用2!$h$214"))</f>
        <v/>
      </c>
      <c r="F268" s="110" t="str">
        <f ca="1">IF(ISBLANK(INDIRECT("記入用2!$I$214")),"",INDIRECT("記入用2!$I$214"))</f>
        <v/>
      </c>
      <c r="G268" s="110" t="str">
        <f ca="1">IF(ISBLANK(INDIRECT("記入用2!$J$214")),"",INDIRECT("記入用2!$J$214"))</f>
        <v/>
      </c>
      <c r="H268" s="110" t="str">
        <f ca="1">IF(ISBLANK(INDIRECT("記入用2!$K$214")),"",INDIRECT("記入用2!$K$214"))</f>
        <v/>
      </c>
      <c r="I268" s="110" t="str">
        <f ca="1">IF(ISBLANK(INDIRECT("記入用2!$L$214")),"",INDIRECT("記入用2!$L$214"))</f>
        <v/>
      </c>
      <c r="J268" s="110"/>
    </row>
    <row r="269" spans="1:10" s="90" customFormat="1" ht="63.75" customHeight="1">
      <c r="A269" s="108">
        <v>3</v>
      </c>
      <c r="B269" s="108" t="str">
        <f ca="1">IF(ISBLANK(INDIRECT("記入用2!$e$215")),"",INDIRECT("記入用2!$e$215"))</f>
        <v/>
      </c>
      <c r="C269" s="108" t="str">
        <f ca="1">IF(ISBLANK(INDIRECT("記入用2!$f$215")),"",INDIRECT("記入用2!$f$215"))</f>
        <v/>
      </c>
      <c r="D269" s="110" t="str">
        <f ca="1">IF(ISBLANK(INDIRECT("記入用2!$G$215")),"",INDIRECT("記入用2!$G$215"))</f>
        <v/>
      </c>
      <c r="E269" s="111" t="str">
        <f ca="1">IF(ISBLANK(INDIRECT("記入用2!$h$215")),"",INDIRECT("記入用2!$h$215"))</f>
        <v/>
      </c>
      <c r="F269" s="110" t="str">
        <f ca="1">IF(ISBLANK(INDIRECT("記入用2!$I$215")),"",INDIRECT("記入用2!$I$215"))</f>
        <v/>
      </c>
      <c r="G269" s="110" t="str">
        <f ca="1">IF(ISBLANK(INDIRECT("記入用2!$J$215")),"",INDIRECT("記入用2!$J$215"))</f>
        <v/>
      </c>
      <c r="H269" s="110" t="str">
        <f ca="1">IF(ISBLANK(INDIRECT("記入用2!$K$215")),"",INDIRECT("記入用2!$K$215"))</f>
        <v/>
      </c>
      <c r="I269" s="110" t="str">
        <f ca="1">IF(ISBLANK(INDIRECT("記入用2!$L$215")),"",INDIRECT("記入用2!$L$215"))</f>
        <v/>
      </c>
      <c r="J269" s="110"/>
    </row>
    <row r="270" spans="1:10" s="90" customFormat="1" ht="63.75" customHeight="1">
      <c r="A270" s="108">
        <v>4</v>
      </c>
      <c r="B270" s="108" t="str">
        <f ca="1">IF(ISBLANK(INDIRECT("記入用2!$e$216")),"",INDIRECT("記入用2!$e$216"))</f>
        <v/>
      </c>
      <c r="C270" s="108" t="str">
        <f ca="1">IF(ISBLANK(INDIRECT("記入用2!$f$216")),"",INDIRECT("記入用2!$f$216"))</f>
        <v/>
      </c>
      <c r="D270" s="110" t="str">
        <f ca="1">IF(ISBLANK(INDIRECT("記入用2!$G$216")),"",INDIRECT("記入用2!$G$216"))</f>
        <v/>
      </c>
      <c r="E270" s="111" t="str">
        <f ca="1">IF(ISBLANK(INDIRECT("記入用2!$h$216")),"",INDIRECT("記入用2!$h$216"))</f>
        <v/>
      </c>
      <c r="F270" s="110" t="str">
        <f ca="1">IF(ISBLANK(INDIRECT("記入用2!$I$216")),"",INDIRECT("記入用2!$I$216"))</f>
        <v/>
      </c>
      <c r="G270" s="110" t="str">
        <f ca="1">IF(ISBLANK(INDIRECT("記入用2!$J$216")),"",INDIRECT("記入用2!$J$216"))</f>
        <v/>
      </c>
      <c r="H270" s="110" t="str">
        <f ca="1">IF(ISBLANK(INDIRECT("記入用2!$K$216")),"",INDIRECT("記入用2!$K$216"))</f>
        <v/>
      </c>
      <c r="I270" s="110" t="str">
        <f ca="1">IF(ISBLANK(INDIRECT("記入用2!$L$216")),"",INDIRECT("記入用2!$L$216"))</f>
        <v/>
      </c>
      <c r="J270" s="110"/>
    </row>
    <row r="271" spans="1:10" s="90" customFormat="1" ht="63.75" customHeight="1">
      <c r="A271" s="108">
        <v>5</v>
      </c>
      <c r="B271" s="108" t="str">
        <f ca="1">IF(ISBLANK(INDIRECT("記入用2!$e$217")),"",INDIRECT("記入用2!$e$217"))</f>
        <v/>
      </c>
      <c r="C271" s="108" t="str">
        <f ca="1">IF(ISBLANK(INDIRECT("記入用2!$f$217")),"",INDIRECT("記入用2!$f$217"))</f>
        <v/>
      </c>
      <c r="D271" s="110" t="str">
        <f ca="1">IF(ISBLANK(INDIRECT("記入用2!$G$217")),"",INDIRECT("記入用2!$G$217"))</f>
        <v/>
      </c>
      <c r="E271" s="111" t="str">
        <f ca="1">IF(ISBLANK(INDIRECT("記入用2!$h$217")),"",INDIRECT("記入用2!$h$217"))</f>
        <v/>
      </c>
      <c r="F271" s="110" t="str">
        <f ca="1">IF(ISBLANK(INDIRECT("記入用2!$I$217")),"",INDIRECT("記入用2!$I$217"))</f>
        <v/>
      </c>
      <c r="G271" s="110" t="str">
        <f ca="1">IF(ISBLANK(INDIRECT("記入用2!$J$217")),"",INDIRECT("記入用2!$J$217"))</f>
        <v/>
      </c>
      <c r="H271" s="110" t="str">
        <f ca="1">IF(ISBLANK(INDIRECT("記入用2!$K$217")),"",INDIRECT("記入用2!$K$217"))</f>
        <v/>
      </c>
      <c r="I271" s="110" t="str">
        <f ca="1">IF(ISBLANK(INDIRECT("記入用2!$L$217")),"",INDIRECT("記入用2!$L$217"))</f>
        <v/>
      </c>
      <c r="J271" s="110"/>
    </row>
    <row r="272" spans="1:10" s="90" customFormat="1" ht="63.75" customHeight="1">
      <c r="A272" s="108">
        <v>6</v>
      </c>
      <c r="B272" s="108" t="str">
        <f ca="1">IF(ISBLANK(INDIRECT("記入用2!$e$218")),"",INDIRECT("記入用2!$e$218"))</f>
        <v/>
      </c>
      <c r="C272" s="108" t="str">
        <f ca="1">IF(ISBLANK(INDIRECT("記入用2!$f$218")),"",INDIRECT("記入用2!$f$218"))</f>
        <v/>
      </c>
      <c r="D272" s="110" t="str">
        <f ca="1">IF(ISBLANK(INDIRECT("記入用2!$G$218")),"",INDIRECT("記入用2!$G$218"))</f>
        <v/>
      </c>
      <c r="E272" s="111" t="str">
        <f ca="1">IF(ISBLANK(INDIRECT("記入用2!$h$218")),"",INDIRECT("記入用2!$h$218"))</f>
        <v/>
      </c>
      <c r="F272" s="110" t="str">
        <f ca="1">IF(ISBLANK(INDIRECT("記入用2!$I$218")),"",INDIRECT("記入用2!$I$218"))</f>
        <v/>
      </c>
      <c r="G272" s="110" t="str">
        <f ca="1">IF(ISBLANK(INDIRECT("記入用2!$J$218")),"",INDIRECT("記入用2!$J$218"))</f>
        <v/>
      </c>
      <c r="H272" s="110" t="str">
        <f ca="1">IF(ISBLANK(INDIRECT("記入用2!$K$218")),"",INDIRECT("記入用2!$K$218"))</f>
        <v/>
      </c>
      <c r="I272" s="110" t="str">
        <f ca="1">IF(ISBLANK(INDIRECT("記入用2!$L$218")),"",INDIRECT("記入用2!$L$218"))</f>
        <v/>
      </c>
      <c r="J272" s="110"/>
    </row>
    <row r="273" spans="1:10" s="90" customFormat="1" ht="63.75" customHeight="1">
      <c r="A273" s="108">
        <v>7</v>
      </c>
      <c r="B273" s="108" t="str">
        <f ca="1">IF(ISBLANK(INDIRECT("記入用2!$e$219")),"",INDIRECT("記入用2!$e$219"))</f>
        <v/>
      </c>
      <c r="C273" s="108" t="str">
        <f ca="1">IF(ISBLANK(INDIRECT("記入用2!$f$219")),"",INDIRECT("記入用2!$f$219"))</f>
        <v/>
      </c>
      <c r="D273" s="110" t="str">
        <f ca="1">IF(ISBLANK(INDIRECT("記入用2!$G$219")),"",INDIRECT("記入用2!$G$219"))</f>
        <v/>
      </c>
      <c r="E273" s="111" t="str">
        <f ca="1">IF(ISBLANK(INDIRECT("記入用2!$h$219")),"",INDIRECT("記入用2!$h$219"))</f>
        <v/>
      </c>
      <c r="F273" s="110" t="str">
        <f ca="1">IF(ISBLANK(INDIRECT("記入用2!$I$219")),"",INDIRECT("記入用2!$I$219"))</f>
        <v/>
      </c>
      <c r="G273" s="110" t="str">
        <f ca="1">IF(ISBLANK(INDIRECT("記入用2!$J$219")),"",INDIRECT("記入用2!$J$219"))</f>
        <v/>
      </c>
      <c r="H273" s="110" t="str">
        <f ca="1">IF(ISBLANK(INDIRECT("記入用2!$K$219")),"",INDIRECT("記入用2!$K$219"))</f>
        <v/>
      </c>
      <c r="I273" s="110" t="str">
        <f ca="1">IF(ISBLANK(INDIRECT("記入用2!$L$219")),"",INDIRECT("記入用2!$L$219"))</f>
        <v/>
      </c>
      <c r="J273" s="110"/>
    </row>
    <row r="274" spans="1:10" s="90" customFormat="1" ht="63.75" customHeight="1">
      <c r="A274" s="108">
        <v>8</v>
      </c>
      <c r="B274" s="108" t="str">
        <f ca="1">IF(ISBLANK(INDIRECT("記入用2!$e$220")),"",INDIRECT("記入用2!$e$220"))</f>
        <v/>
      </c>
      <c r="C274" s="108" t="str">
        <f ca="1">IF(ISBLANK(INDIRECT("記入用2!$f$220")),"",INDIRECT("記入用2!$f$220"))</f>
        <v/>
      </c>
      <c r="D274" s="110" t="str">
        <f ca="1">IF(ISBLANK(INDIRECT("記入用2!$G$220")),"",INDIRECT("記入用2!$G$220"))</f>
        <v/>
      </c>
      <c r="E274" s="111" t="str">
        <f ca="1">IF(ISBLANK(INDIRECT("記入用2!$h$220")),"",INDIRECT("記入用2!$h$220"))</f>
        <v/>
      </c>
      <c r="F274" s="110" t="str">
        <f ca="1">IF(ISBLANK(INDIRECT("記入用2!$I$220")),"",INDIRECT("記入用2!$I$220"))</f>
        <v/>
      </c>
      <c r="G274" s="110" t="str">
        <f ca="1">IF(ISBLANK(INDIRECT("記入用2!$J$220")),"",INDIRECT("記入用2!$J$220"))</f>
        <v/>
      </c>
      <c r="H274" s="110" t="str">
        <f ca="1">IF(ISBLANK(INDIRECT("記入用2!$K$220")),"",INDIRECT("記入用2!$K$220"))</f>
        <v/>
      </c>
      <c r="I274" s="110" t="str">
        <f ca="1">IF(ISBLANK(INDIRECT("記入用2!$L$220")),"",INDIRECT("記入用2!$L$220"))</f>
        <v/>
      </c>
      <c r="J274" s="110"/>
    </row>
    <row r="275" spans="1:10" s="90" customFormat="1" ht="63.75" customHeight="1">
      <c r="A275" s="108">
        <v>9</v>
      </c>
      <c r="B275" s="108" t="str">
        <f ca="1">IF(ISBLANK(INDIRECT("記入用2!$e$221")),"",INDIRECT("記入用2!$e$221"))</f>
        <v/>
      </c>
      <c r="C275" s="108" t="str">
        <f ca="1">IF(ISBLANK(INDIRECT("記入用2!$f$221")),"",INDIRECT("記入用2!$f$221"))</f>
        <v/>
      </c>
      <c r="D275" s="110" t="str">
        <f ca="1">IF(ISBLANK(INDIRECT("記入用2!$G$221")),"",INDIRECT("記入用2!$G$221"))</f>
        <v/>
      </c>
      <c r="E275" s="111" t="str">
        <f ca="1">IF(ISBLANK(INDIRECT("記入用2!$h$221")),"",INDIRECT("記入用2!$h$221"))</f>
        <v/>
      </c>
      <c r="F275" s="110" t="str">
        <f ca="1">IF(ISBLANK(INDIRECT("記入用2!$I$221")),"",INDIRECT("記入用2!$I$221"))</f>
        <v/>
      </c>
      <c r="G275" s="110" t="str">
        <f ca="1">IF(ISBLANK(INDIRECT("記入用2!$J$221")),"",INDIRECT("記入用2!$J$221"))</f>
        <v/>
      </c>
      <c r="H275" s="110" t="str">
        <f ca="1">IF(ISBLANK(INDIRECT("記入用2!$K$221")),"",INDIRECT("記入用2!$K$221"))</f>
        <v/>
      </c>
      <c r="I275" s="110" t="str">
        <f ca="1">IF(ISBLANK(INDIRECT("記入用2!$L$221")),"",INDIRECT("記入用2!$L$221"))</f>
        <v/>
      </c>
      <c r="J275" s="110"/>
    </row>
    <row r="276" spans="1:10" s="90" customFormat="1" ht="63.75" customHeight="1">
      <c r="A276" s="108">
        <v>10</v>
      </c>
      <c r="B276" s="108" t="str">
        <f ca="1">IF(ISBLANK(INDIRECT("記入用2!$e$222")),"",INDIRECT("記入用2!$e$222"))</f>
        <v/>
      </c>
      <c r="C276" s="108" t="str">
        <f ca="1">IF(ISBLANK(INDIRECT("記入用2!$f$222")),"",INDIRECT("記入用2!$f$222"))</f>
        <v/>
      </c>
      <c r="D276" s="110" t="str">
        <f ca="1">IF(ISBLANK(INDIRECT("記入用2!$G$222")),"",INDIRECT("記入用2!$G$222"))</f>
        <v/>
      </c>
      <c r="E276" s="111" t="str">
        <f ca="1">IF(ISBLANK(INDIRECT("記入用2!$h$222")),"",INDIRECT("記入用2!$h$222"))</f>
        <v/>
      </c>
      <c r="F276" s="110" t="str">
        <f ca="1">IF(ISBLANK(INDIRECT("記入用2!$I$222")),"",INDIRECT("記入用2!$I$222"))</f>
        <v/>
      </c>
      <c r="G276" s="110" t="str">
        <f ca="1">IF(ISBLANK(INDIRECT("記入用2!$J$222")),"",INDIRECT("記入用2!$J$222"))</f>
        <v/>
      </c>
      <c r="H276" s="110" t="str">
        <f ca="1">IF(ISBLANK(INDIRECT("記入用2!$K$222")),"",INDIRECT("記入用2!$K$222"))</f>
        <v/>
      </c>
      <c r="I276" s="110" t="str">
        <f ca="1">IF(ISBLANK(INDIRECT("記入用2!$L$222")),"",INDIRECT("記入用2!$L$222"))</f>
        <v/>
      </c>
      <c r="J276" s="110"/>
    </row>
    <row r="277" spans="1:10" s="90" customFormat="1" ht="36.75" customHeight="1">
      <c r="A277" s="94"/>
      <c r="B277" s="94"/>
      <c r="C277" s="94"/>
      <c r="D277" s="95"/>
      <c r="E277" s="96"/>
      <c r="F277" s="95"/>
      <c r="G277" s="95"/>
      <c r="H277" s="95"/>
      <c r="I277" s="95"/>
      <c r="J277" s="95"/>
    </row>
    <row r="278" spans="1:10" s="81" customFormat="1" ht="27.75" customHeight="1">
      <c r="A278" s="91" t="s">
        <v>185</v>
      </c>
      <c r="B278" s="89"/>
      <c r="C278" s="89"/>
      <c r="D278" s="93"/>
      <c r="E278" s="98"/>
      <c r="F278" s="92"/>
      <c r="G278" s="92"/>
      <c r="H278" s="92"/>
      <c r="I278" s="92"/>
      <c r="J278" s="92"/>
    </row>
    <row r="279" spans="1:10" s="90" customFormat="1" ht="63.75" customHeight="1">
      <c r="A279" s="108">
        <v>1</v>
      </c>
      <c r="B279" s="108" t="str">
        <f ca="1">IF(ISBLANK(INDIRECT("記入用2!$e$223")),"",INDIRECT("記入用2!$e$223"))</f>
        <v/>
      </c>
      <c r="C279" s="108" t="str">
        <f ca="1">IF(ISBLANK(INDIRECT("記入用2!$f$223")),"",INDIRECT("記入用2!$f$223"))</f>
        <v/>
      </c>
      <c r="D279" s="110" t="str">
        <f ca="1">IF(ISBLANK(INDIRECT("記入用2!$G$223")),"",INDIRECT("記入用2!$G$223"))</f>
        <v/>
      </c>
      <c r="E279" s="111" t="str">
        <f ca="1">IF(ISBLANK(INDIRECT("記入用2!$h$223")),"",INDIRECT("記入用2!$h$223"))</f>
        <v/>
      </c>
      <c r="F279" s="110" t="str">
        <f ca="1">IF(ISBLANK(INDIRECT("記入用2!$I$223")),"",INDIRECT("記入用2!$I$223"))</f>
        <v/>
      </c>
      <c r="G279" s="110" t="str">
        <f ca="1">IF(ISBLANK(INDIRECT("記入用2!$J$223")),"",INDIRECT("記入用2!$J$223"))</f>
        <v/>
      </c>
      <c r="H279" s="110" t="str">
        <f ca="1">IF(ISBLANK(INDIRECT("記入用2!$K$223")),"",INDIRECT("記入用2!$K$223"))</f>
        <v/>
      </c>
      <c r="I279" s="110" t="str">
        <f ca="1">IF(ISBLANK(INDIRECT("記入用2!$L$223")),"",INDIRECT("記入用2!$L$223"))</f>
        <v/>
      </c>
      <c r="J279" s="110"/>
    </row>
    <row r="280" spans="1:10" s="90" customFormat="1" ht="63.75" customHeight="1">
      <c r="A280" s="108">
        <v>2</v>
      </c>
      <c r="B280" s="108" t="str">
        <f ca="1">IF(ISBLANK(INDIRECT("記入用2!$e$224")),"",INDIRECT("記入用2!$e$224"))</f>
        <v/>
      </c>
      <c r="C280" s="108" t="str">
        <f ca="1">IF(ISBLANK(INDIRECT("記入用2!$f$224")),"",INDIRECT("記入用2!$f$224"))</f>
        <v/>
      </c>
      <c r="D280" s="110" t="str">
        <f ca="1">IF(ISBLANK(INDIRECT("記入用2!$G$224")),"",INDIRECT("記入用2!$G$224"))</f>
        <v/>
      </c>
      <c r="E280" s="111" t="str">
        <f ca="1">IF(ISBLANK(INDIRECT("記入用2!$h$224")),"",INDIRECT("記入用2!$h$224"))</f>
        <v/>
      </c>
      <c r="F280" s="110" t="str">
        <f ca="1">IF(ISBLANK(INDIRECT("記入用2!$I$224")),"",INDIRECT("記入用2!$I$224"))</f>
        <v/>
      </c>
      <c r="G280" s="110" t="str">
        <f ca="1">IF(ISBLANK(INDIRECT("記入用2!$J$224")),"",INDIRECT("記入用2!$J$224"))</f>
        <v/>
      </c>
      <c r="H280" s="110" t="str">
        <f ca="1">IF(ISBLANK(INDIRECT("記入用2!$K$224")),"",INDIRECT("記入用2!$K$224"))</f>
        <v/>
      </c>
      <c r="I280" s="110" t="str">
        <f ca="1">IF(ISBLANK(INDIRECT("記入用2!$L$224")),"",INDIRECT("記入用2!$L$224"))</f>
        <v/>
      </c>
      <c r="J280" s="110"/>
    </row>
    <row r="281" spans="1:10" s="90" customFormat="1" ht="63.75" customHeight="1">
      <c r="A281" s="108">
        <v>3</v>
      </c>
      <c r="B281" s="108" t="str">
        <f ca="1">IF(ISBLANK(INDIRECT("記入用2!$e$225")),"",INDIRECT("記入用2!$e$225"))</f>
        <v/>
      </c>
      <c r="C281" s="108" t="str">
        <f ca="1">IF(ISBLANK(INDIRECT("記入用2!$f$225")),"",INDIRECT("記入用2!$f$225"))</f>
        <v/>
      </c>
      <c r="D281" s="110" t="str">
        <f ca="1">IF(ISBLANK(INDIRECT("記入用2!$G$225")),"",INDIRECT("記入用2!$G$225"))</f>
        <v/>
      </c>
      <c r="E281" s="111" t="str">
        <f ca="1">IF(ISBLANK(INDIRECT("記入用2!$h$225")),"",INDIRECT("記入用2!$h$225"))</f>
        <v/>
      </c>
      <c r="F281" s="110" t="str">
        <f ca="1">IF(ISBLANK(INDIRECT("記入用2!$I$225")),"",INDIRECT("記入用2!$I$225"))</f>
        <v/>
      </c>
      <c r="G281" s="110" t="str">
        <f ca="1">IF(ISBLANK(INDIRECT("記入用2!$J$225")),"",INDIRECT("記入用2!$J$225"))</f>
        <v/>
      </c>
      <c r="H281" s="110" t="str">
        <f ca="1">IF(ISBLANK(INDIRECT("記入用2!$K$225")),"",INDIRECT("記入用2!$K$225"))</f>
        <v/>
      </c>
      <c r="I281" s="110" t="str">
        <f ca="1">IF(ISBLANK(INDIRECT("記入用2!$L$225")),"",INDIRECT("記入用2!$L$225"))</f>
        <v/>
      </c>
      <c r="J281" s="110"/>
    </row>
    <row r="282" spans="1:10" s="90" customFormat="1" ht="63.75" customHeight="1">
      <c r="A282" s="108">
        <v>4</v>
      </c>
      <c r="B282" s="108" t="str">
        <f ca="1">IF(ISBLANK(INDIRECT("記入用2!$e$226")),"",INDIRECT("記入用2!$e$226"))</f>
        <v/>
      </c>
      <c r="C282" s="108" t="str">
        <f ca="1">IF(ISBLANK(INDIRECT("記入用2!$f$226")),"",INDIRECT("記入用2!$f$226"))</f>
        <v/>
      </c>
      <c r="D282" s="110" t="str">
        <f ca="1">IF(ISBLANK(INDIRECT("記入用2!$G$226")),"",INDIRECT("記入用2!$G$226"))</f>
        <v/>
      </c>
      <c r="E282" s="111" t="str">
        <f ca="1">IF(ISBLANK(INDIRECT("記入用2!$h$226")),"",INDIRECT("記入用2!$h$226"))</f>
        <v/>
      </c>
      <c r="F282" s="110" t="str">
        <f ca="1">IF(ISBLANK(INDIRECT("記入用2!$I$226")),"",INDIRECT("記入用2!$I$226"))</f>
        <v/>
      </c>
      <c r="G282" s="110" t="str">
        <f ca="1">IF(ISBLANK(INDIRECT("記入用2!$J$226")),"",INDIRECT("記入用2!$J$226"))</f>
        <v/>
      </c>
      <c r="H282" s="110" t="str">
        <f ca="1">IF(ISBLANK(INDIRECT("記入用2!$K$226")),"",INDIRECT("記入用2!$K$226"))</f>
        <v/>
      </c>
      <c r="I282" s="110" t="str">
        <f ca="1">IF(ISBLANK(INDIRECT("記入用2!$L$226")),"",INDIRECT("記入用2!$L$226"))</f>
        <v/>
      </c>
      <c r="J282" s="110"/>
    </row>
    <row r="283" spans="1:10" s="90" customFormat="1" ht="63.75" customHeight="1">
      <c r="A283" s="108">
        <v>5</v>
      </c>
      <c r="B283" s="108" t="str">
        <f ca="1">IF(ISBLANK(INDIRECT("記入用2!$e$227")),"",INDIRECT("記入用2!$e$227"))</f>
        <v/>
      </c>
      <c r="C283" s="108" t="str">
        <f ca="1">IF(ISBLANK(INDIRECT("記入用2!$f$227")),"",INDIRECT("記入用2!$f$227"))</f>
        <v/>
      </c>
      <c r="D283" s="110" t="str">
        <f ca="1">IF(ISBLANK(INDIRECT("記入用2!$G$227")),"",INDIRECT("記入用2!$G$227"))</f>
        <v/>
      </c>
      <c r="E283" s="111" t="str">
        <f ca="1">IF(ISBLANK(INDIRECT("記入用2!$h$227")),"",INDIRECT("記入用2!$h$227"))</f>
        <v/>
      </c>
      <c r="F283" s="110" t="str">
        <f ca="1">IF(ISBLANK(INDIRECT("記入用2!$I$227")),"",INDIRECT("記入用2!$I$227"))</f>
        <v/>
      </c>
      <c r="G283" s="110" t="str">
        <f ca="1">IF(ISBLANK(INDIRECT("記入用2!$J$227")),"",INDIRECT("記入用2!$J$227"))</f>
        <v/>
      </c>
      <c r="H283" s="110" t="str">
        <f ca="1">IF(ISBLANK(INDIRECT("記入用2!$K$227")),"",INDIRECT("記入用2!$K$227"))</f>
        <v/>
      </c>
      <c r="I283" s="110" t="str">
        <f ca="1">IF(ISBLANK(INDIRECT("記入用2!$L$227")),"",INDIRECT("記入用2!$L$227"))</f>
        <v/>
      </c>
      <c r="J283" s="110"/>
    </row>
    <row r="284" spans="1:10" s="90" customFormat="1" ht="63.75" customHeight="1">
      <c r="A284" s="108">
        <v>6</v>
      </c>
      <c r="B284" s="108" t="str">
        <f ca="1">IF(ISBLANK(INDIRECT("記入用2!$e$228")),"",INDIRECT("記入用2!$e$228"))</f>
        <v/>
      </c>
      <c r="C284" s="108" t="str">
        <f ca="1">IF(ISBLANK(INDIRECT("記入用2!$f$228")),"",INDIRECT("記入用2!$f$228"))</f>
        <v/>
      </c>
      <c r="D284" s="110" t="str">
        <f ca="1">IF(ISBLANK(INDIRECT("記入用2!$G$228")),"",INDIRECT("記入用2!$G$228"))</f>
        <v/>
      </c>
      <c r="E284" s="111" t="str">
        <f ca="1">IF(ISBLANK(INDIRECT("記入用2!$h$228")),"",INDIRECT("記入用2!$h$228"))</f>
        <v/>
      </c>
      <c r="F284" s="110" t="str">
        <f ca="1">IF(ISBLANK(INDIRECT("記入用2!$I$228")),"",INDIRECT("記入用2!$I$228"))</f>
        <v/>
      </c>
      <c r="G284" s="110" t="str">
        <f ca="1">IF(ISBLANK(INDIRECT("記入用2!$J$228")),"",INDIRECT("記入用2!$J$228"))</f>
        <v/>
      </c>
      <c r="H284" s="110" t="str">
        <f ca="1">IF(ISBLANK(INDIRECT("記入用2!$K$228")),"",INDIRECT("記入用2!$K$228"))</f>
        <v/>
      </c>
      <c r="I284" s="110" t="str">
        <f ca="1">IF(ISBLANK(INDIRECT("記入用2!$L$228")),"",INDIRECT("記入用2!$L$228"))</f>
        <v/>
      </c>
      <c r="J284" s="110"/>
    </row>
    <row r="285" spans="1:10" s="90" customFormat="1" ht="63.75" customHeight="1">
      <c r="A285" s="108">
        <v>7</v>
      </c>
      <c r="B285" s="108" t="str">
        <f ca="1">IF(ISBLANK(INDIRECT("記入用2!$e$229")),"",INDIRECT("記入用2!$e$229"))</f>
        <v/>
      </c>
      <c r="C285" s="108" t="str">
        <f ca="1">IF(ISBLANK(INDIRECT("記入用2!$f$229")),"",INDIRECT("記入用2!$f$229"))</f>
        <v/>
      </c>
      <c r="D285" s="110" t="str">
        <f ca="1">IF(ISBLANK(INDIRECT("記入用2!$G$229")),"",INDIRECT("記入用2!$G$229"))</f>
        <v/>
      </c>
      <c r="E285" s="111" t="str">
        <f ca="1">IF(ISBLANK(INDIRECT("記入用2!$h$229")),"",INDIRECT("記入用2!$h$229"))</f>
        <v/>
      </c>
      <c r="F285" s="110" t="str">
        <f ca="1">IF(ISBLANK(INDIRECT("記入用2!$I$229")),"",INDIRECT("記入用2!$I$229"))</f>
        <v/>
      </c>
      <c r="G285" s="110" t="str">
        <f ca="1">IF(ISBLANK(INDIRECT("記入用2!$J$229")),"",INDIRECT("記入用2!$J$229"))</f>
        <v/>
      </c>
      <c r="H285" s="110" t="str">
        <f ca="1">IF(ISBLANK(INDIRECT("記入用2!$K$229")),"",INDIRECT("記入用2!$K$229"))</f>
        <v/>
      </c>
      <c r="I285" s="110" t="str">
        <f ca="1">IF(ISBLANK(INDIRECT("記入用2!$L$229")),"",INDIRECT("記入用2!$L$229"))</f>
        <v/>
      </c>
      <c r="J285" s="110"/>
    </row>
    <row r="286" spans="1:10" s="90" customFormat="1" ht="63.75" customHeight="1">
      <c r="A286" s="108">
        <v>8</v>
      </c>
      <c r="B286" s="108" t="str">
        <f ca="1">IF(ISBLANK(INDIRECT("記入用2!$e$230")),"",INDIRECT("記入用2!$e$230"))</f>
        <v/>
      </c>
      <c r="C286" s="108" t="str">
        <f ca="1">IF(ISBLANK(INDIRECT("記入用2!$f$230")),"",INDIRECT("記入用2!$f$230"))</f>
        <v/>
      </c>
      <c r="D286" s="110" t="str">
        <f ca="1">IF(ISBLANK(INDIRECT("記入用2!$G$230")),"",INDIRECT("記入用2!$G$230"))</f>
        <v/>
      </c>
      <c r="E286" s="111" t="str">
        <f ca="1">IF(ISBLANK(INDIRECT("記入用2!$h$230")),"",INDIRECT("記入用2!$h$230"))</f>
        <v/>
      </c>
      <c r="F286" s="110" t="str">
        <f ca="1">IF(ISBLANK(INDIRECT("記入用2!$I$230")),"",INDIRECT("記入用2!$I$230"))</f>
        <v/>
      </c>
      <c r="G286" s="110" t="str">
        <f ca="1">IF(ISBLANK(INDIRECT("記入用2!$J$230")),"",INDIRECT("記入用2!$J$230"))</f>
        <v/>
      </c>
      <c r="H286" s="110" t="str">
        <f ca="1">IF(ISBLANK(INDIRECT("記入用2!$K$230")),"",INDIRECT("記入用2!$K$230"))</f>
        <v/>
      </c>
      <c r="I286" s="110" t="str">
        <f ca="1">IF(ISBLANK(INDIRECT("記入用2!$L$230")),"",INDIRECT("記入用2!$L$230"))</f>
        <v/>
      </c>
      <c r="J286" s="110"/>
    </row>
    <row r="287" spans="1:10" s="90" customFormat="1" ht="63.75" customHeight="1">
      <c r="A287" s="108">
        <v>9</v>
      </c>
      <c r="B287" s="108" t="str">
        <f ca="1">IF(ISBLANK(INDIRECT("記入用2!$e$231")),"",INDIRECT("記入用2!$e$231"))</f>
        <v/>
      </c>
      <c r="C287" s="108" t="str">
        <f ca="1">IF(ISBLANK(INDIRECT("記入用2!$f$231")),"",INDIRECT("記入用2!$f$231"))</f>
        <v/>
      </c>
      <c r="D287" s="110" t="str">
        <f ca="1">IF(ISBLANK(INDIRECT("記入用2!$G$231")),"",INDIRECT("記入用2!$G$231"))</f>
        <v/>
      </c>
      <c r="E287" s="111" t="str">
        <f ca="1">IF(ISBLANK(INDIRECT("記入用2!$h$231")),"",INDIRECT("記入用2!$h$231"))</f>
        <v/>
      </c>
      <c r="F287" s="110" t="str">
        <f ca="1">IF(ISBLANK(INDIRECT("記入用2!$I$231")),"",INDIRECT("記入用2!$I$231"))</f>
        <v/>
      </c>
      <c r="G287" s="110" t="str">
        <f ca="1">IF(ISBLANK(INDIRECT("記入用2!$J$231")),"",INDIRECT("記入用2!$J$231"))</f>
        <v/>
      </c>
      <c r="H287" s="110" t="str">
        <f ca="1">IF(ISBLANK(INDIRECT("記入用2!$K$231")),"",INDIRECT("記入用2!$K$231"))</f>
        <v/>
      </c>
      <c r="I287" s="110" t="str">
        <f ca="1">IF(ISBLANK(INDIRECT("記入用2!$L$231")),"",INDIRECT("記入用2!$L$231"))</f>
        <v/>
      </c>
      <c r="J287" s="110"/>
    </row>
    <row r="288" spans="1:10" s="90" customFormat="1" ht="63.75" customHeight="1">
      <c r="A288" s="108">
        <v>10</v>
      </c>
      <c r="B288" s="108" t="str">
        <f ca="1">IF(ISBLANK(INDIRECT("記入用2!$e$232")),"",INDIRECT("記入用2!$e$232"))</f>
        <v/>
      </c>
      <c r="C288" s="108" t="str">
        <f ca="1">IF(ISBLANK(INDIRECT("記入用2!$f$232")),"",INDIRECT("記入用2!$f$232"))</f>
        <v/>
      </c>
      <c r="D288" s="110" t="str">
        <f ca="1">IF(ISBLANK(INDIRECT("記入用2!$G$232")),"",INDIRECT("記入用2!$G$232"))</f>
        <v/>
      </c>
      <c r="E288" s="111" t="str">
        <f ca="1">IF(ISBLANK(INDIRECT("記入用2!$h$232")),"",INDIRECT("記入用2!$h$232"))</f>
        <v/>
      </c>
      <c r="F288" s="110" t="str">
        <f ca="1">IF(ISBLANK(INDIRECT("記入用2!$I$232")),"",INDIRECT("記入用2!$I$232"))</f>
        <v/>
      </c>
      <c r="G288" s="110" t="str">
        <f ca="1">IF(ISBLANK(INDIRECT("記入用2!$J$232")),"",INDIRECT("記入用2!$J$232"))</f>
        <v/>
      </c>
      <c r="H288" s="110" t="str">
        <f ca="1">IF(ISBLANK(INDIRECT("記入用2!$K$232")),"",INDIRECT("記入用2!$K$232"))</f>
        <v/>
      </c>
      <c r="I288" s="110" t="str">
        <f ca="1">IF(ISBLANK(INDIRECT("記入用2!$L$232")),"",INDIRECT("記入用2!$L$232"))</f>
        <v/>
      </c>
      <c r="J288" s="110"/>
    </row>
  </sheetData>
  <sheetProtection sheet="1"/>
  <phoneticPr fontId="2"/>
  <printOptions horizontalCentered="1"/>
  <pageMargins left="0.59055118110236227" right="0.59055118110236227" top="0.36" bottom="0.48" header="0.28000000000000003" footer="0.31"/>
  <pageSetup paperSize="9" scale="49" fitToHeight="15" orientation="portrait" horizontalDpi="300" verticalDpi="300" r:id="rId1"/>
  <headerFooter alignWithMargins="0">
    <oddFooter xml:space="preserve">&amp;C&amp;16&amp;P </oddFooter>
  </headerFooter>
  <rowBreaks count="11" manualBreakCount="11">
    <brk id="24" max="8" man="1"/>
    <brk id="45" max="8" man="1"/>
    <brk id="66" max="8" man="1"/>
    <brk id="94" max="9" man="1"/>
    <brk id="122" max="8" man="1"/>
    <brk id="150" max="8" man="1"/>
    <brk id="175" max="9" man="1"/>
    <brk id="205" max="8" man="1"/>
    <brk id="217" max="9" man="1"/>
    <brk id="245" max="8" man="1"/>
    <brk id="26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記入用1</vt:lpstr>
      <vt:lpstr>記入用2</vt:lpstr>
      <vt:lpstr>印刷用</vt:lpstr>
      <vt:lpstr>印刷用!Print_Area</vt:lpstr>
      <vt:lpstr>記入用1!Print_Area</vt:lpstr>
      <vt:lpstr>記入用2!Print_Area</vt:lpstr>
      <vt:lpstr>印刷用!Print_Titles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user05</cp:lastModifiedBy>
  <cp:lastPrinted>2013-08-20T01:12:16Z</cp:lastPrinted>
  <dcterms:created xsi:type="dcterms:W3CDTF">2002-01-11T21:17:20Z</dcterms:created>
  <dcterms:modified xsi:type="dcterms:W3CDTF">2021-04-28T00:36:24Z</dcterms:modified>
</cp:coreProperties>
</file>